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CMI HPVC Licence" sheetId="1" state="visible" r:id="rId2"/>
    <sheet name="CMI HPVC DUT" sheetId="2" state="visible" r:id="rId3"/>
    <sheet name="Ztech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<sst xmlns="http://schemas.openxmlformats.org/spreadsheetml/2006/main" count="638" uniqueCount="242">
  <si>
    <t xml:space="preserve">MAQUETTE DU CMI HPVC</t>
  </si>
  <si>
    <t xml:space="preserve">EXEMPLE pour la saisie d'UE à choix</t>
  </si>
  <si>
    <t xml:space="preserve">ECTS 
si option</t>
  </si>
  <si>
    <t xml:space="preserve">ECTS</t>
  </si>
  <si>
    <t xml:space="preserve">Parcours Licence</t>
  </si>
  <si>
    <r>
      <rPr>
        <b val="true"/>
        <sz val="12"/>
        <color rgb="FF00B050"/>
        <rFont val="Calibri"/>
        <family val="2"/>
        <charset val="1"/>
      </rPr>
      <t xml:space="preserve">Ecrire en vert</t>
    </r>
    <r>
      <rPr>
        <b val="true"/>
        <sz val="12"/>
        <color rgb="FFFF0000"/>
        <rFont val="Calibri"/>
        <family val="2"/>
        <charset val="1"/>
      </rPr>
      <t xml:space="preserve"> </t>
    </r>
    <r>
      <rPr>
        <b val="true"/>
        <sz val="12"/>
        <color rgb="FF00B050"/>
        <rFont val="Calibri"/>
        <family val="2"/>
        <charset val="1"/>
      </rPr>
      <t xml:space="preserve">les UEs additionnelles CMI </t>
    </r>
    <r>
      <rPr>
        <b val="true"/>
        <sz val="12"/>
        <color rgb="FFFF0000"/>
        <rFont val="Calibri"/>
        <family val="2"/>
        <charset val="1"/>
      </rPr>
      <t xml:space="preserve"> </t>
    </r>
  </si>
  <si>
    <t xml:space="preserve">intitulé UE</t>
  </si>
  <si>
    <t xml:space="preserve">Dans le cas du suivi (et pas de la validation) : écrire en rouge les éventuelles modifications apportées par rapport à la maquette soumise à la labellisation</t>
  </si>
  <si>
    <t xml:space="preserve">1 onglet par parcours :</t>
  </si>
  <si>
    <t xml:space="preserve">UE à choix</t>
  </si>
  <si>
    <r>
      <rPr>
        <sz val="12"/>
        <color rgb="FF000000"/>
        <rFont val="Calibri"/>
        <family val="2"/>
        <charset val="1"/>
      </rPr>
      <t xml:space="preserve">Si le CMI  présente plusieurs parcours/spécialités, </t>
    </r>
    <r>
      <rPr>
        <b val="true"/>
        <sz val="12"/>
        <color rgb="FF000000"/>
        <rFont val="Calibri"/>
        <family val="2"/>
        <charset val="1"/>
      </rPr>
      <t xml:space="preserve">dupliquer</t>
    </r>
    <r>
      <rPr>
        <sz val="12"/>
        <color rgb="FF000000"/>
        <rFont val="Calibri"/>
        <family val="2"/>
        <charset val="1"/>
      </rPr>
      <t xml:space="preserve"> l'onglet et reprendre toutes les UE depuis le S1</t>
    </r>
  </si>
  <si>
    <t xml:space="preserve">choix 1 : XX</t>
  </si>
  <si>
    <r>
      <rPr>
        <b val="true"/>
        <sz val="12"/>
        <rFont val="Calibri"/>
        <family val="2"/>
        <charset val="1"/>
      </rPr>
      <t xml:space="preserve">1 ligne par UE</t>
    </r>
    <r>
      <rPr>
        <sz val="12"/>
        <rFont val="Calibri"/>
        <family val="2"/>
        <charset val="1"/>
      </rPr>
      <t xml:space="preserve"> ; pour ajouter 1 ligne, </t>
    </r>
    <r>
      <rPr>
        <b val="true"/>
        <sz val="12"/>
        <rFont val="Calibri"/>
        <family val="2"/>
        <charset val="1"/>
      </rPr>
      <t xml:space="preserve">l'insérer en milieu de semestre</t>
    </r>
    <r>
      <rPr>
        <sz val="12"/>
        <rFont val="Calibri"/>
        <family val="2"/>
        <charset val="1"/>
      </rPr>
      <t xml:space="preserve"> (pour conserver les calculs automatiques)</t>
    </r>
  </si>
  <si>
    <t xml:space="preserve">choix 2 :  YY</t>
  </si>
  <si>
    <r>
      <rPr>
        <b val="true"/>
        <sz val="12"/>
        <color rgb="FF000000"/>
        <rFont val="Calibri"/>
        <family val="2"/>
        <charset val="1"/>
      </rPr>
      <t xml:space="preserve">ECTS si option : </t>
    </r>
    <r>
      <rPr>
        <sz val="12"/>
        <color rgb="FF000000"/>
        <rFont val="Calibri"/>
        <family val="2"/>
        <charset val="1"/>
      </rPr>
      <t xml:space="preserve">à compléter seulement en cas d'UE à choix (voir exemple ci-contre)</t>
    </r>
  </si>
  <si>
    <t xml:space="preserve">                 ZZ</t>
  </si>
  <si>
    <t xml:space="preserve">HP :  heure présentielle, HNP : heure non présentielle</t>
  </si>
  <si>
    <r>
      <rPr>
        <b val="true"/>
        <u val="single"/>
        <sz val="12"/>
        <color rgb="FF000000"/>
        <rFont val="Calibri"/>
        <family val="2"/>
        <charset val="1"/>
      </rPr>
      <t xml:space="preserve">Les 4 composantes équivalent à 360 ECTS sur les 5 ans</t>
    </r>
    <r>
      <rPr>
        <b val="true"/>
        <sz val="12"/>
        <color rgb="FF000000"/>
        <rFont val="Calibri"/>
        <family val="2"/>
        <charset val="1"/>
      </rPr>
      <t xml:space="preserve"> : SS : socle scientifique,  SPE : spécialité,  CS : compléments scientifiques, OSEC : ouverture sociétale économique et culturelle
</t>
    </r>
  </si>
  <si>
    <r>
      <rPr>
        <b val="true"/>
        <u val="single"/>
        <sz val="12"/>
        <color rgb="FF000000"/>
        <rFont val="Calibri"/>
        <family val="2"/>
        <charset val="1"/>
      </rPr>
      <t xml:space="preserve">Détails</t>
    </r>
    <r>
      <rPr>
        <b val="true"/>
        <sz val="12"/>
        <color rgb="FF000000"/>
        <rFont val="Calibri"/>
        <family val="2"/>
        <charset val="1"/>
      </rPr>
      <t xml:space="preserve"> : OSEC "langue" : extraction des ECTS langues parmi les ECTS OSEC, AMS : activités de mise en situation avec les stages, ON : les outils Numériques, S+C36D :  extraction des ECTS correspondant au socle disciplinaire défini par le GT auquel le CMI est rattaché</t>
    </r>
  </si>
  <si>
    <t xml:space="preserve">Calcul automatique des ECTS par composantes </t>
  </si>
  <si>
    <t xml:space="preserve">MAQUETTE y compris les STAGES</t>
  </si>
  <si>
    <r>
      <rPr>
        <b val="true"/>
        <sz val="12"/>
        <color rgb="FF000000"/>
        <rFont val="Calibri"/>
        <family val="2"/>
        <charset val="1"/>
      </rPr>
      <t xml:space="preserve">Les 4 composantes </t>
    </r>
    <r>
      <rPr>
        <b val="true"/>
        <sz val="12"/>
        <color rgb="FF000000"/>
        <rFont val="Symbol"/>
        <family val="1"/>
        <charset val="2"/>
      </rPr>
      <t xml:space="preserve">@</t>
    </r>
    <r>
      <rPr>
        <b val="true"/>
        <sz val="12"/>
        <color rgb="FF000000"/>
        <rFont val="Calibri"/>
        <family val="2"/>
        <charset val="1"/>
      </rPr>
      <t xml:space="preserve"> 360 ECTS</t>
    </r>
  </si>
  <si>
    <t xml:space="preserve">Extraction d'ECTS</t>
  </si>
  <si>
    <t xml:space="preserve">L1</t>
  </si>
  <si>
    <t xml:space="preserve">L2</t>
  </si>
  <si>
    <t xml:space="preserve">L3</t>
  </si>
  <si>
    <t xml:space="preserve">M1</t>
  </si>
  <si>
    <t xml:space="preserve">M2</t>
  </si>
  <si>
    <t xml:space="preserve">SPE</t>
  </si>
  <si>
    <t xml:space="preserve">HP</t>
  </si>
  <si>
    <t xml:space="preserve">HNP</t>
  </si>
  <si>
    <t xml:space="preserve">ECTS SS</t>
  </si>
  <si>
    <t xml:space="preserve">ECTS SPE</t>
  </si>
  <si>
    <t xml:space="preserve">ECTS CS</t>
  </si>
  <si>
    <t xml:space="preserve">ECTS OSEC</t>
  </si>
  <si>
    <t xml:space="preserve">ECTS "Langue"</t>
  </si>
  <si>
    <t xml:space="preserve">ECTS AMS</t>
  </si>
  <si>
    <t xml:space="preserve">ECTS SD</t>
  </si>
  <si>
    <t xml:space="preserve">ECTS ON</t>
  </si>
  <si>
    <t xml:space="preserve">Durée stage/projet</t>
  </si>
  <si>
    <t xml:space="preserve">SS</t>
  </si>
  <si>
    <t xml:space="preserve">S1</t>
  </si>
  <si>
    <t xml:space="preserve">MA0101 : Outils Mathématiques 1</t>
  </si>
  <si>
    <t xml:space="preserve">CS</t>
  </si>
  <si>
    <t xml:space="preserve">MA0102 : Outils Mathématiques 2</t>
  </si>
  <si>
    <t xml:space="preserve">OSEC</t>
  </si>
  <si>
    <t xml:space="preserve">INFO0101 : Introduction à l'algorithmique et à la programmation</t>
  </si>
  <si>
    <t xml:space="preserve">total ECTS par niveau</t>
  </si>
  <si>
    <t xml:space="preserve">INFO0102 (Technologies Web 1)</t>
  </si>
  <si>
    <t xml:space="preserve">total ECTS Licence / Master</t>
  </si>
  <si>
    <t xml:space="preserve">AN0101 : Anglais</t>
  </si>
  <si>
    <t xml:space="preserve">total ECTS-CMI</t>
  </si>
  <si>
    <t xml:space="preserve">NUM0101 : Outils numériques de base</t>
  </si>
  <si>
    <t xml:space="preserve">METH0101 : Méthodologie du travail universitaire</t>
  </si>
  <si>
    <t xml:space="preserve">CMI0103 : Expression – Communication – Fondamentaux de la communication</t>
  </si>
  <si>
    <t xml:space="preserve">AMS </t>
  </si>
  <si>
    <t xml:space="preserve">S2</t>
  </si>
  <si>
    <t xml:space="preserve">MINF0201 : Mathématiques pour l’Informatique 1 : analyse, algèbre</t>
  </si>
  <si>
    <t xml:space="preserve">SD</t>
  </si>
  <si>
    <t xml:space="preserve">INFO0201 : Introduction à la programmation orientée objets</t>
  </si>
  <si>
    <t xml:space="preserve">OSEC, partie "langue"</t>
  </si>
  <si>
    <t xml:space="preserve">INFO0202 : Interface Homme-Machine (IHM)</t>
  </si>
  <si>
    <t xml:space="preserve">ON</t>
  </si>
  <si>
    <t xml:space="preserve">MINF0202 : Mathématiques pour l’Informatique 2 : probabilités</t>
  </si>
  <si>
    <t xml:space="preserve">INFO0203 : Introduction aux réseaux informatiques</t>
  </si>
  <si>
    <t xml:space="preserve">INFO0204 : Éléments d'architecture des ordinateurs</t>
  </si>
  <si>
    <t xml:space="preserve">AN0201 : Anglais</t>
  </si>
  <si>
    <t xml:space="preserve">PPRO0203 : projet informatique</t>
  </si>
  <si>
    <t xml:space="preserve">60h</t>
  </si>
  <si>
    <t xml:space="preserve">PPRO0201 : Projet professionnel</t>
  </si>
  <si>
    <t xml:space="preserve">CMI0203 : Conférences et séminaires</t>
  </si>
  <si>
    <t xml:space="preserve">CMI0204 : Stage</t>
  </si>
  <si>
    <t xml:space="preserve">4 semaines (140h)</t>
  </si>
  <si>
    <t xml:space="preserve">CMI0205 : Expression Communication – Communication, information et argumentation</t>
  </si>
  <si>
    <t xml:space="preserve">CMI0207 : Visite de laboratoire</t>
  </si>
  <si>
    <t xml:space="preserve">CMI0208 : Projet - Communication - Partie I</t>
  </si>
  <si>
    <t xml:space="preserve">S3</t>
  </si>
  <si>
    <t xml:space="preserve">INFO0301 : Langage C et outils de développement associés</t>
  </si>
  <si>
    <t xml:space="preserve">INFO0302 : Stage UNIX : scripting</t>
  </si>
  <si>
    <t xml:space="preserve">INFO0303 : Technologies Web 2</t>
  </si>
  <si>
    <t xml:space="preserve">INFO0304 : Bases de données</t>
  </si>
  <si>
    <t xml:space="preserve">INFO0305 : Réseaux informatiques avancés</t>
  </si>
  <si>
    <t xml:space="preserve">INFO0306 : Programmation mobile</t>
  </si>
  <si>
    <t xml:space="preserve">AN0301 : Anglais</t>
  </si>
  <si>
    <t xml:space="preserve">PPRO0305 : Connaissance de l’entreprise</t>
  </si>
  <si>
    <t xml:space="preserve">CMI0302 : Visite de plateformes</t>
  </si>
  <si>
    <t xml:space="preserve">CMI0304 : Projet – Communication</t>
  </si>
  <si>
    <t xml:space="preserve">CMI0305 : Compléments mathématiques</t>
  </si>
  <si>
    <t xml:space="preserve">S4</t>
  </si>
  <si>
    <t xml:space="preserve">INFO0401 : Algorithmique</t>
  </si>
  <si>
    <t xml:space="preserve">INFO0402 : Méthodes de programmation orientée objet</t>
  </si>
  <si>
    <t xml:space="preserve">INFO0403 : Systèmes d’exploitation</t>
  </si>
  <si>
    <t xml:space="preserve">MINF0401 : Mathématiques pour l’Informatique 3 : statistiques</t>
  </si>
  <si>
    <t xml:space="preserve">MINF0402 : Mathématiques pour l’Informatique 4 : analyse numérique matricielle</t>
  </si>
  <si>
    <t xml:space="preserve">PPRO0403 : Stage en entreprise</t>
  </si>
  <si>
    <t xml:space="preserve">8 semaines minimum (280h)</t>
  </si>
  <si>
    <t xml:space="preserve">AN0401 : Anglais</t>
  </si>
  <si>
    <t xml:space="preserve">PPRO0404 : Techniques de recherche d'emploi</t>
  </si>
  <si>
    <t xml:space="preserve">CMI0404 : Conférences et séminaires</t>
  </si>
  <si>
    <t xml:space="preserve">CMI0405 : Compléments mathématiques</t>
  </si>
  <si>
    <t xml:space="preserve">CMI0406 : Projet de recherche de documentation scientifique</t>
  </si>
  <si>
    <t xml:space="preserve">S5</t>
  </si>
  <si>
    <t xml:space="preserve">INFO0501 : Algorithmique avancée</t>
  </si>
  <si>
    <t xml:space="preserve">MINF0501 : Mathématiques pour l’Informatique 5 (arithmétique)</t>
  </si>
  <si>
    <t xml:space="preserve">INFO0502 : Logique et programmation logique</t>
  </si>
  <si>
    <t xml:space="preserve">INFO0503 : Modélisation client-serveur et programmation Web avancée</t>
  </si>
  <si>
    <t xml:space="preserve">INFO0504 : Introduction au génie logiciel</t>
  </si>
  <si>
    <t xml:space="preserve">INFO0505 : Bases de données : concepts avancés</t>
  </si>
  <si>
    <t xml:space="preserve">AN0501 : Anglais</t>
  </si>
  <si>
    <t xml:space="preserve">PPRO0502 : Conférences professionnelles ; gestion de projet informatique</t>
  </si>
  <si>
    <t xml:space="preserve">CMI0502 : Gestion de Projet</t>
  </si>
  <si>
    <t xml:space="preserve">CMI0503 : Visites d'entreprise</t>
  </si>
  <si>
    <t xml:space="preserve">CMI0504 : Algorithmes avancés</t>
  </si>
  <si>
    <t xml:space="preserve">S6</t>
  </si>
  <si>
    <t xml:space="preserve">INFO0601 : Systèmes d’exploitation : concepts avancés</t>
  </si>
  <si>
    <t xml:space="preserve">INFO0602 : Langages et compilation </t>
  </si>
  <si>
    <t xml:space="preserve">INFO0603 : Compression et cryptographie</t>
  </si>
  <si>
    <t xml:space="preserve">INFO0604 : Programmation multi-threadée</t>
  </si>
  <si>
    <t xml:space="preserve">Ouverture :</t>
  </si>
  <si>
    <t xml:space="preserve">Choix 1 :  INFO0605 Introduction à la sécurité informatique </t>
  </si>
  <si>
    <t xml:space="preserve">INFO0606 : Introduction à l’imagerie numérique</t>
  </si>
  <si>
    <t xml:space="preserve">Choix 2 :  INFO0605 Introduction à la sécurité informatique </t>
  </si>
  <si>
    <t xml:space="preserve"> INFO0607 Introduction à l’intelligence artificielle</t>
  </si>
  <si>
    <t xml:space="preserve">Choix 3 : INFO0606 : Introduction à l’imagerie numérique</t>
  </si>
  <si>
    <t xml:space="preserve">AN0601 : Anglais</t>
  </si>
  <si>
    <t xml:space="preserve">PPRO0605 : Stage en entreprise</t>
  </si>
  <si>
    <t xml:space="preserve">CMII0601 : Anglais scientifique</t>
  </si>
  <si>
    <t xml:space="preserve">CMI0603 : Projet intégrateur</t>
  </si>
  <si>
    <t xml:space="preserve">120h</t>
  </si>
  <si>
    <t xml:space="preserve">CMI0606 : Conférences et séminaires</t>
  </si>
  <si>
    <t xml:space="preserve">S7</t>
  </si>
  <si>
    <t xml:space="preserve">CHPS0701 : Algorithmique et programmation parallèle</t>
  </si>
  <si>
    <t xml:space="preserve">CHPS0702 : Architectures HPC</t>
  </si>
  <si>
    <t xml:space="preserve">RT0701 : Administration Système 1</t>
  </si>
  <si>
    <t xml:space="preserve">CHPS0703 : Apprentissage profond</t>
  </si>
  <si>
    <t xml:space="preserve">CHPS0704 : Informatique graphique et réalité virtuelle</t>
  </si>
  <si>
    <t xml:space="preserve">CHPS0705 : Traitement d'images</t>
  </si>
  <si>
    <t xml:space="preserve">CHPS0706 : Génie Logiciel</t>
  </si>
  <si>
    <t xml:space="preserve">CHPS0707 : Introduction aux éléments finis</t>
  </si>
  <si>
    <t xml:space="preserve">AN0711 : Anglais</t>
  </si>
  <si>
    <t xml:space="preserve">COMM0701 : Communication</t>
  </si>
  <si>
    <t xml:space="preserve">CMII0701 : Communiquer en Anglais</t>
  </si>
  <si>
    <t xml:space="preserve">CMII0702 : Mathématiques avancées</t>
  </si>
  <si>
    <t xml:space="preserve">S8</t>
  </si>
  <si>
    <t xml:space="preserve">CHPS0801 : Modèles de programmation parallèle</t>
  </si>
  <si>
    <t xml:space="preserve">CHPS0802 : Programmation GPU</t>
  </si>
  <si>
    <t xml:space="preserve">CHPS0803 : Optimisation et recherche opérationnelle</t>
  </si>
  <si>
    <t xml:space="preserve">CHPS0804 : Calculabilité et complexité</t>
  </si>
  <si>
    <t xml:space="preserve">CHPS0805 : Méthodologie d'acquisition à partir du réel</t>
  </si>
  <si>
    <t xml:space="preserve">CHPS0806 : Inférence statistique et modélisation</t>
  </si>
  <si>
    <t xml:space="preserve">RT0808 : Travail d’Étude et de Recherche</t>
  </si>
  <si>
    <t xml:space="preserve">RT0809 : Stage</t>
  </si>
  <si>
    <t xml:space="preserve">4 semaines minimum (140h)</t>
  </si>
  <si>
    <t xml:space="preserve">AN0811 : Anglais</t>
  </si>
  <si>
    <t xml:space="preserve">DI0801 : Droit et Informatique</t>
  </si>
  <si>
    <t xml:space="preserve">CMII0802 : Conférences et séminaires</t>
  </si>
  <si>
    <t xml:space="preserve">CMII0803 :  Stage</t>
  </si>
  <si>
    <t xml:space="preserve">4  semaines minimum (140h)</t>
  </si>
  <si>
    <t xml:space="preserve">S9</t>
  </si>
  <si>
    <t xml:space="preserve">CHPS0911 : Programmation HPC avancée sur cluster</t>
  </si>
  <si>
    <t xml:space="preserve">RT0904 : Programmation cloud</t>
  </si>
  <si>
    <t xml:space="preserve">CHPS0921 : Architecture des accélérateurs de calcul</t>
  </si>
  <si>
    <t xml:space="preserve">RT0702 : Introduction à la virtualisation</t>
  </si>
  <si>
    <t xml:space="preserve">CHPS0931 : Imagerie médicale</t>
  </si>
  <si>
    <t xml:space="preserve">CHPS0932 : Capture et production de contenus créatifs</t>
  </si>
  <si>
    <t xml:space="preserve">CHPS0941 : Visualisation haute performance interactive</t>
  </si>
  <si>
    <t xml:space="preserve">CHPS0942 : Apprentissage profond avancé</t>
  </si>
  <si>
    <t xml:space="preserve">CHPS0951 : Eléments de bioinformatique ; HPC pour la biologie</t>
  </si>
  <si>
    <t xml:space="preserve">CHSP0952 : Eléments de chimie théorique ; HPC pour la chimie</t>
  </si>
  <si>
    <t xml:space="preserve">CMII0902 : Projet de communication</t>
  </si>
  <si>
    <t xml:space="preserve">AN0901 : Anglais</t>
  </si>
  <si>
    <t xml:space="preserve">GP0901 : Gestion de projets</t>
  </si>
  <si>
    <t xml:space="preserve">RT0912 : Conférences professionnelles</t>
  </si>
  <si>
    <t xml:space="preserve">S10</t>
  </si>
  <si>
    <t xml:space="preserve">RT1001 : Projet</t>
  </si>
  <si>
    <t xml:space="preserve">100h</t>
  </si>
  <si>
    <t xml:space="preserve">RT1002 : Stage</t>
  </si>
  <si>
    <t xml:space="preserve">CMI1001 : Projet intégrateur</t>
  </si>
  <si>
    <t xml:space="preserve">160h</t>
  </si>
  <si>
    <t xml:space="preserve">CMI1002 : Conférences et séminaires</t>
  </si>
  <si>
    <t xml:space="preserve">Parcours DUT (S1 à S4 différents)</t>
  </si>
  <si>
    <t xml:space="preserve">Introduction aux systèmes informatiques</t>
  </si>
  <si>
    <t xml:space="preserve">Introduction à l'algorithmique et à la programmation</t>
  </si>
  <si>
    <t xml:space="preserve">Structures de données et algorithmes fondamentaux</t>
  </si>
  <si>
    <t xml:space="preserve">Introduction aux bases de données</t>
  </si>
  <si>
    <t xml:space="preserve">Conception de documents et d’interfaces numériques</t>
  </si>
  <si>
    <t xml:space="preserve">Projet tutoré – Découverte</t>
  </si>
  <si>
    <t xml:space="preserve">Mathématiques discrètes</t>
  </si>
  <si>
    <t xml:space="preserve">Algèbre linéaire 1</t>
  </si>
  <si>
    <t xml:space="preserve">Environnement économique</t>
  </si>
  <si>
    <t xml:space="preserve">Fonctionnement des organisations</t>
  </si>
  <si>
    <t xml:space="preserve">Expression-Communication – Fondamentaux 
de la communication</t>
  </si>
  <si>
    <t xml:space="preserve">Anglais et Informatique </t>
  </si>
  <si>
    <t xml:space="preserve">PPP - Connaître le monde professionnel</t>
  </si>
  <si>
    <t xml:space="preserve">Architecture des réseaux</t>
  </si>
  <si>
    <t xml:space="preserve">Programmation Objet pour le Web</t>
  </si>
  <si>
    <t xml:space="preserve">Bases de la programmation orientée objets </t>
  </si>
  <si>
    <t xml:space="preserve">Bases de la conception orientée objet </t>
  </si>
  <si>
    <t xml:space="preserve">Introduction aux interfaces homme-machine (IHM)</t>
  </si>
  <si>
    <t xml:space="preserve">Programmation et administration des bases de données</t>
  </si>
  <si>
    <t xml:space="preserve">Projet tutoré – Description et planification de projet</t>
  </si>
  <si>
    <t xml:space="preserve">80h</t>
  </si>
  <si>
    <t xml:space="preserve">Graphes et langages</t>
  </si>
  <si>
    <t xml:space="preserve">Algèbre linéaire 2</t>
  </si>
  <si>
    <t xml:space="preserve">Environnement comptable, financier, juridique et social</t>
  </si>
  <si>
    <t xml:space="preserve">Gestion de projet informatique</t>
  </si>
  <si>
    <t xml:space="preserve">Communiquer en anglais </t>
  </si>
  <si>
    <t xml:space="preserve">PPP – Identifier ses compétences</t>
  </si>
  <si>
    <t xml:space="preserve">CMI0203 - Conférences et séminaires</t>
  </si>
  <si>
    <t xml:space="preserve">CMI0204 – Stage</t>
  </si>
  <si>
    <t xml:space="preserve">CMI0206 - Bases algorithmiques fondamentales  </t>
  </si>
  <si>
    <t xml:space="preserve">CMI0208 - Projet - Communication - Partie I</t>
  </si>
  <si>
    <t xml:space="preserve">Principes des systèmes d'exploitation</t>
  </si>
  <si>
    <t xml:space="preserve">Services réseaux</t>
  </si>
  <si>
    <t xml:space="preserve">Algorithmique avancée</t>
  </si>
  <si>
    <t xml:space="preserve">Programmation Web côté serveur</t>
  </si>
  <si>
    <t xml:space="preserve">Conception et programmation objet avancées</t>
  </si>
  <si>
    <t xml:space="preserve">Bases de la programmation en C++</t>
  </si>
  <si>
    <t xml:space="preserve">Probabilités et statistiques</t>
  </si>
  <si>
    <t xml:space="preserve">Compléments Mathématiques</t>
  </si>
  <si>
    <t xml:space="preserve">Droit des technologies de l'info et comm (TIC)</t>
  </si>
  <si>
    <t xml:space="preserve">Gestion des systèmes d'information</t>
  </si>
  <si>
    <t xml:space="preserve">Expression-Communication - Communication professionnelle</t>
  </si>
  <si>
    <t xml:space="preserve">Collaborer en anglais</t>
  </si>
  <si>
    <t xml:space="preserve">Méthodologie de la production d'applications</t>
  </si>
  <si>
    <t xml:space="preserve">Projet tutoré - mise en situation professionnelle</t>
  </si>
  <si>
    <t xml:space="preserve">Préciser son projet</t>
  </si>
  <si>
    <t xml:space="preserve">Intelligence Artificielle</t>
  </si>
  <si>
    <t xml:space="preserve">Réalité Virtuelle</t>
  </si>
  <si>
    <t xml:space="preserve">WebGL</t>
  </si>
  <si>
    <t xml:space="preserve">Traitement Numérique d’Images</t>
  </si>
  <si>
    <t xml:space="preserve">Langage de programmation pour les poursuites d'études</t>
  </si>
  <si>
    <t xml:space="preserve">Projet tutoré</t>
  </si>
  <si>
    <t xml:space="preserve">Mathématiques pour l'ingénieur</t>
  </si>
  <si>
    <t xml:space="preserve">Systèmes d'information</t>
  </si>
  <si>
    <t xml:space="preserve">Expression-Communication - Communiquer dans les organisations </t>
  </si>
  <si>
    <t xml:space="preserve">Travailler en anglais</t>
  </si>
  <si>
    <t xml:space="preserve">Stage professionnel</t>
  </si>
  <si>
    <t xml:space="preserve">10 semaines (350h)</t>
  </si>
  <si>
    <t xml:space="preserve">30h</t>
  </si>
  <si>
    <t xml:space="preserve">AN0701 : Anglais</t>
  </si>
  <si>
    <t xml:space="preserve">AN0801 : Anglais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</si>
</sst>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&quot; _ &quot;;\-#,##0.00&quot; _ &quot;;&quot; -&quot;#&quot; _ &quot;;@\ "/>
    <numFmt numFmtId="166" formatCode="0\ %"/>
    <numFmt numFmtId="167" formatCode="General"/>
  </numFmts>
  <fonts count="5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sz val="11"/>
      <color rgb="FFFF0000"/>
      <name val="Calibri"/>
      <family val="2"/>
      <charset val="1"/>
    </font>
    <font>
      <sz val="12"/>
      <color rgb="FF008000"/>
      <name val="Calibri"/>
      <family val="2"/>
      <charset val="1"/>
    </font>
    <font>
      <b val="true"/>
      <sz val="11"/>
      <color rgb="FFFF6600"/>
      <name val="Calibri"/>
      <family val="2"/>
      <charset val="1"/>
    </font>
    <font>
      <sz val="11"/>
      <color rgb="FFFF6600"/>
      <name val="Calibri"/>
      <family val="2"/>
      <charset val="1"/>
    </font>
    <font>
      <sz val="10"/>
      <name val="DejaVu Sans"/>
      <family val="2"/>
      <charset val="1"/>
    </font>
    <font>
      <sz val="11"/>
      <color rgb="FF333399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9933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11"/>
      <color rgb="FF333333"/>
      <name val="Calibri"/>
      <family val="2"/>
      <charset val="1"/>
    </font>
    <font>
      <i val="true"/>
      <sz val="11"/>
      <color rgb="FF808080"/>
      <name val="Calibri"/>
      <family val="2"/>
      <charset val="1"/>
    </font>
    <font>
      <b val="true"/>
      <sz val="11"/>
      <color rgb="FF333399"/>
      <name val="Calibri"/>
      <family val="2"/>
      <charset val="1"/>
    </font>
    <font>
      <b val="true"/>
      <sz val="18"/>
      <color rgb="FF333399"/>
      <name val="Cambria"/>
      <family val="2"/>
      <charset val="1"/>
    </font>
    <font>
      <b val="true"/>
      <sz val="15"/>
      <color rgb="FF333399"/>
      <name val="Calibri"/>
      <family val="2"/>
      <charset val="1"/>
    </font>
    <font>
      <b val="true"/>
      <sz val="13"/>
      <color rgb="FF333399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14"/>
      <color rgb="FF1F497D"/>
      <name val="Calibri"/>
      <family val="2"/>
      <charset val="1"/>
    </font>
    <font>
      <b val="true"/>
      <i val="true"/>
      <sz val="14"/>
      <color rgb="FF1F497D"/>
      <name val="Calibri"/>
      <family val="2"/>
      <charset val="1"/>
    </font>
    <font>
      <b val="true"/>
      <i val="true"/>
      <sz val="12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i val="true"/>
      <sz val="14"/>
      <color rgb="FF000000"/>
      <name val="Calibri"/>
      <family val="2"/>
      <charset val="1"/>
    </font>
    <font>
      <i val="true"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B050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b val="true"/>
      <i val="true"/>
      <sz val="12"/>
      <color rgb="FFFF0000"/>
      <name val="Calibri"/>
      <family val="2"/>
      <charset val="1"/>
    </font>
    <font>
      <b val="true"/>
      <u val="single"/>
      <sz val="12"/>
      <color rgb="FF000000"/>
      <name val="Calibri"/>
      <family val="2"/>
      <charset val="1"/>
    </font>
    <font>
      <b val="true"/>
      <i val="true"/>
      <u val="singl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2"/>
      <name val="Calibri"/>
      <family val="2"/>
      <charset val="1"/>
    </font>
    <font>
      <sz val="12"/>
      <name val="Calibri"/>
      <family val="2"/>
      <charset val="1"/>
    </font>
    <font>
      <b val="true"/>
      <sz val="11"/>
      <color rgb="FF77933C"/>
      <name val="Arial"/>
      <family val="2"/>
      <charset val="1"/>
    </font>
    <font>
      <b val="true"/>
      <sz val="14"/>
      <color rgb="FF0070C0"/>
      <name val="Calibri"/>
      <family val="2"/>
      <charset val="1"/>
    </font>
    <font>
      <b val="true"/>
      <i val="true"/>
      <sz val="14"/>
      <color rgb="FF0070C0"/>
      <name val="Calibri"/>
      <family val="2"/>
      <charset val="1"/>
    </font>
    <font>
      <b val="true"/>
      <sz val="12"/>
      <color rgb="FF000000"/>
      <name val="Symbol"/>
      <family val="1"/>
      <charset val="2"/>
    </font>
    <font>
      <sz val="9"/>
      <name val="Arial"/>
      <family val="2"/>
      <charset val="1"/>
    </font>
    <font>
      <b val="true"/>
      <i val="true"/>
      <sz val="11"/>
      <color rgb="FF000000"/>
      <name val="Calibri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Calibri"/>
      <family val="2"/>
      <charset val="1"/>
    </font>
    <font>
      <sz val="9"/>
      <color rgb="FF00B050"/>
      <name val="Arial"/>
      <family val="2"/>
      <charset val="1"/>
    </font>
    <font>
      <b val="true"/>
      <sz val="11"/>
      <color rgb="FF00B050"/>
      <name val="Arial"/>
      <family val="2"/>
      <charset val="1"/>
    </font>
    <font>
      <b val="true"/>
      <sz val="14"/>
      <color rgb="FF00B050"/>
      <name val="Arial"/>
      <family val="2"/>
      <charset val="1"/>
    </font>
    <font>
      <sz val="10"/>
      <color rgb="FF00A933"/>
      <name val="Calibri"/>
      <family val="2"/>
      <charset val="1"/>
    </font>
    <font>
      <sz val="10"/>
      <color rgb="FF800080"/>
      <name val="Calibri"/>
      <family val="2"/>
      <charset val="1"/>
    </font>
    <font>
      <sz val="10"/>
      <color rgb="FF00B050"/>
      <name val="Calibri"/>
      <family val="2"/>
      <charset val="1"/>
    </font>
    <font>
      <sz val="10"/>
      <color rgb="FFC9211E"/>
      <name val="Calibri"/>
      <family val="2"/>
      <charset val="1"/>
    </font>
  </fonts>
  <fills count="22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CC99"/>
        <bgColor rgb="FFFFC7CE"/>
      </patternFill>
    </fill>
    <fill>
      <patternFill patternType="solid">
        <fgColor rgb="FFFFFFCC"/>
        <bgColor rgb="FFFFFFFF"/>
      </patternFill>
    </fill>
    <fill>
      <patternFill patternType="solid">
        <fgColor rgb="FFCCFFFF"/>
        <bgColor rgb="FFCCFFCC"/>
      </patternFill>
    </fill>
    <fill>
      <patternFill patternType="solid">
        <fgColor rgb="FFC0C0C0"/>
        <bgColor rgb="FFBFBFBF"/>
      </patternFill>
    </fill>
    <fill>
      <patternFill patternType="solid">
        <fgColor rgb="FFFF8080"/>
        <bgColor rgb="FFFF99CC"/>
      </patternFill>
    </fill>
    <fill>
      <patternFill patternType="solid">
        <fgColor rgb="FFFFFF99"/>
        <bgColor rgb="FFFFFFCC"/>
      </patternFill>
    </fill>
    <fill>
      <patternFill patternType="solid">
        <fgColor rgb="FF99CCFF"/>
        <bgColor rgb="FFC0C0C0"/>
      </patternFill>
    </fill>
    <fill>
      <patternFill patternType="solid">
        <fgColor rgb="FF33CCCC"/>
        <bgColor rgb="FF00CCFF"/>
      </patternFill>
    </fill>
    <fill>
      <patternFill patternType="solid">
        <fgColor rgb="FFFF0000"/>
        <bgColor rgb="FFC9211E"/>
      </patternFill>
    </fill>
    <fill>
      <patternFill patternType="solid">
        <fgColor rgb="FF339966"/>
        <bgColor rgb="FF63AE40"/>
      </patternFill>
    </fill>
    <fill>
      <patternFill patternType="solid">
        <fgColor rgb="FF666699"/>
        <bgColor rgb="FF808080"/>
      </patternFill>
    </fill>
    <fill>
      <patternFill patternType="solid">
        <fgColor rgb="FFFF9900"/>
        <bgColor rgb="FFFF6600"/>
      </patternFill>
    </fill>
    <fill>
      <patternFill patternType="solid">
        <fgColor rgb="FFCCFFCC"/>
        <bgColor rgb="FFCCFFFF"/>
      </patternFill>
    </fill>
    <fill>
      <patternFill patternType="solid">
        <fgColor rgb="FFFF99CC"/>
        <bgColor rgb="FFFF808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7E4BD"/>
      </patternFill>
    </fill>
    <fill>
      <patternFill patternType="solid">
        <fgColor rgb="FF63AE40"/>
        <bgColor rgb="FF77933C"/>
      </patternFill>
    </fill>
    <fill>
      <patternFill patternType="solid">
        <fgColor rgb="FFD7E4BD"/>
        <bgColor rgb="FFDDDDDD"/>
      </patternFill>
    </fill>
    <fill>
      <patternFill patternType="solid">
        <fgColor rgb="FFBFBFBF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double">
        <color rgb="FFFF66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/>
      <bottom style="medium">
        <color rgb="FF33CCCC"/>
      </bottom>
      <diagonal/>
    </border>
    <border diagonalUp="false" diagonalDown="false">
      <left/>
      <right/>
      <top/>
      <bottom style="thick">
        <color rgb="FF33CCCC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 style="thin">
        <color rgb="FF33CCCC"/>
      </top>
      <bottom style="double">
        <color rgb="FF33CCCC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double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>
        <color rgb="FFFF0000"/>
      </left>
      <right style="thin"/>
      <top style="thin"/>
      <bottom style="thin"/>
      <diagonal/>
    </border>
    <border diagonalUp="false" diagonalDown="false">
      <left style="thin"/>
      <right style="medium">
        <color rgb="FFFF0000"/>
      </right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>
        <color rgb="FFFF0000"/>
      </left>
      <right style="thin"/>
      <top style="thin"/>
      <bottom/>
      <diagonal/>
    </border>
  </borders>
  <cellStyleXfs count="7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2" applyFont="true" applyBorder="true" applyAlignment="true" applyProtection="false">
      <alignment horizontal="general" vertical="bottom" textRotation="0" wrapText="false" indent="0" shrinkToFit="false"/>
    </xf>
    <xf numFmtId="164" fontId="9" fillId="4" borderId="3" applyFont="true" applyBorder="true" applyAlignment="true" applyProtection="false">
      <alignment horizontal="general" vertical="bottom" textRotation="0" wrapText="false" indent="0" shrinkToFit="false"/>
    </xf>
    <xf numFmtId="164" fontId="10" fillId="3" borderId="1" applyFont="true" applyBorder="true" applyAlignment="true" applyProtection="false">
      <alignment horizontal="general" vertical="bottom" textRotation="0" wrapText="false" indent="0" shrinkToFit="false"/>
    </xf>
    <xf numFmtId="165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16" borderId="0" applyFont="true" applyBorder="false" applyAlignment="true" applyProtection="false">
      <alignment horizontal="general" vertical="bottom" textRotation="0" wrapText="false" indent="0" shrinkToFit="false"/>
    </xf>
    <xf numFmtId="164" fontId="12" fillId="8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4" borderId="3" applyFont="true" applyBorder="true" applyAlignment="true" applyProtection="false">
      <alignment horizontal="general" vertical="bottom" textRotation="0" wrapText="false" indent="0" shrinkToFit="false"/>
    </xf>
    <xf numFmtId="164" fontId="14" fillId="15" borderId="0" applyFont="true" applyBorder="false" applyAlignment="true" applyProtection="false">
      <alignment horizontal="general" vertical="bottom" textRotation="0" wrapText="false" indent="0" shrinkToFit="false"/>
    </xf>
    <xf numFmtId="164" fontId="15" fillId="2" borderId="4" applyFont="true" applyBorder="true" applyAlignment="true" applyProtection="false">
      <alignment horizontal="general" vertical="bottom" textRotation="0" wrapText="false" indent="0" shrinkToFit="false"/>
    </xf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  <xf numFmtId="164" fontId="17" fillId="0" borderId="5" applyFont="true" applyBorder="true" applyAlignment="true" applyProtection="false">
      <alignment horizontal="general" vertical="bottom" textRotation="0" wrapText="false" indent="0" shrinkToFit="false"/>
    </xf>
    <xf numFmtId="164" fontId="17" fillId="0" borderId="0" applyFont="true" applyBorder="false" applyAlignment="true" applyProtection="false">
      <alignment horizontal="general" vertical="bottom" textRotation="0" wrapText="false" indent="0" shrinkToFit="false"/>
    </xf>
    <xf numFmtId="164" fontId="18" fillId="0" borderId="0" applyFont="true" applyBorder="false" applyAlignment="true" applyProtection="false">
      <alignment horizontal="general" vertical="bottom" textRotation="0" wrapText="false" indent="0" shrinkToFit="false"/>
    </xf>
    <xf numFmtId="164" fontId="18" fillId="0" borderId="0" applyFont="true" applyBorder="false" applyAlignment="true" applyProtection="false">
      <alignment horizontal="general" vertical="bottom" textRotation="0" wrapText="false" indent="0" shrinkToFit="false"/>
    </xf>
    <xf numFmtId="164" fontId="19" fillId="0" borderId="6" applyFont="true" applyBorder="true" applyAlignment="true" applyProtection="false">
      <alignment horizontal="general" vertical="bottom" textRotation="0" wrapText="false" indent="0" shrinkToFit="false"/>
    </xf>
    <xf numFmtId="164" fontId="20" fillId="0" borderId="7" applyFont="true" applyBorder="true" applyAlignment="true" applyProtection="false">
      <alignment horizontal="general" vertical="bottom" textRotation="0" wrapText="false" indent="0" shrinkToFit="false"/>
    </xf>
    <xf numFmtId="164" fontId="17" fillId="0" borderId="5" applyFont="true" applyBorder="true" applyAlignment="true" applyProtection="false">
      <alignment horizontal="general" vertical="bottom" textRotation="0" wrapText="false" indent="0" shrinkToFit="false"/>
    </xf>
    <xf numFmtId="164" fontId="17" fillId="0" borderId="0" applyFont="true" applyBorder="false" applyAlignment="true" applyProtection="false">
      <alignment horizontal="general" vertical="bottom" textRotation="0" wrapText="false" indent="0" shrinkToFit="false"/>
    </xf>
    <xf numFmtId="164" fontId="21" fillId="0" borderId="8" applyFont="true" applyBorder="true" applyAlignment="true" applyProtection="false">
      <alignment horizontal="general" vertical="bottom" textRotation="0" wrapText="false" indent="0" shrinkToFit="false"/>
    </xf>
    <xf numFmtId="164" fontId="22" fillId="17" borderId="9" applyFont="true" applyBorder="true" applyAlignment="true" applyProtection="false">
      <alignment horizontal="general" vertical="bottom" textRotation="0" wrapText="false" indent="0" shrinkToFit="false"/>
    </xf>
    <xf numFmtId="164" fontId="23" fillId="17" borderId="9" applyFont="true" applyBorder="true" applyAlignment="true" applyProtection="false">
      <alignment horizontal="general" vertical="bottom" textRotation="0" wrapText="false" indent="0" shrinkToFit="false"/>
    </xf>
  </cellStyleXfs>
  <cellXfs count="10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18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18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18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28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21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18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8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8" borderId="1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18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8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6" fillId="19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8" fillId="19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6" fillId="2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1" fillId="0" borderId="0" xfId="5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19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19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8" fillId="2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2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5" fillId="0" borderId="11" xfId="5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7" fillId="0" borderId="11" xfId="5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47" fillId="0" borderId="11" xfId="5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38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8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2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8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9" fillId="0" borderId="11" xfId="56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9" fillId="21" borderId="11" xfId="5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1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0" fillId="0" borderId="11" xfId="5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1" fillId="0" borderId="11" xfId="5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1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18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5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 % - Accent1 2" xfId="20"/>
    <cellStyle name="20 % - Accent2 2" xfId="21"/>
    <cellStyle name="20 % - Accent3 2" xfId="22"/>
    <cellStyle name="20 % - Accent4 2" xfId="23"/>
    <cellStyle name="20 % - Accent5 2" xfId="24"/>
    <cellStyle name="20 % - Accent6 2" xfId="25"/>
    <cellStyle name="40 % - Accent1 2" xfId="26"/>
    <cellStyle name="40 % - Accent2 2" xfId="27"/>
    <cellStyle name="40 % - Accent3 2" xfId="28"/>
    <cellStyle name="40 % - Accent4 2" xfId="29"/>
    <cellStyle name="40 % - Accent5 2" xfId="30"/>
    <cellStyle name="40 % - Accent6 2" xfId="31"/>
    <cellStyle name="60 % - Accent1 2" xfId="32"/>
    <cellStyle name="60 % - Accent2 2" xfId="33"/>
    <cellStyle name="60 % - Accent3 2" xfId="34"/>
    <cellStyle name="60 % - Accent4 2" xfId="35"/>
    <cellStyle name="60 % - Accent5 2" xfId="36"/>
    <cellStyle name="60 % - Accent6 2" xfId="37"/>
    <cellStyle name="Accent1 2" xfId="38"/>
    <cellStyle name="Accent2 2" xfId="39"/>
    <cellStyle name="Accent3 2" xfId="40"/>
    <cellStyle name="Accent4 2" xfId="41"/>
    <cellStyle name="Accent5 2" xfId="42"/>
    <cellStyle name="Accent6 2" xfId="43"/>
    <cellStyle name="Avertissement 2" xfId="44"/>
    <cellStyle name="Bon" xfId="45"/>
    <cellStyle name="Calcul 2" xfId="46"/>
    <cellStyle name="Cellule liée 2" xfId="47"/>
    <cellStyle name="Commentaire 2" xfId="48"/>
    <cellStyle name="Entrée 2" xfId="49"/>
    <cellStyle name="Euro" xfId="50"/>
    <cellStyle name="Insatisfaisant 2" xfId="51"/>
    <cellStyle name="Neutre 2" xfId="52"/>
    <cellStyle name="Normal 2" xfId="53"/>
    <cellStyle name="Normal 3" xfId="54"/>
    <cellStyle name="Normal 4" xfId="55"/>
    <cellStyle name="Normal 5" xfId="56"/>
    <cellStyle name="Pourcentage 2" xfId="57"/>
    <cellStyle name="Remarque" xfId="58"/>
    <cellStyle name="Satisfaisant 2" xfId="59"/>
    <cellStyle name="Sortie 2" xfId="60"/>
    <cellStyle name="Texte explicatif 2" xfId="61"/>
    <cellStyle name="Titre 3" xfId="62"/>
    <cellStyle name="Titre 4" xfId="63"/>
    <cellStyle name="Titre 5" xfId="64"/>
    <cellStyle name="Titre " xfId="65"/>
    <cellStyle name="Titre 1 2" xfId="66"/>
    <cellStyle name="Titre 2 2" xfId="67"/>
    <cellStyle name="Titre 3 2" xfId="68"/>
    <cellStyle name="Titre 4 2" xfId="69"/>
    <cellStyle name="Total 2" xfId="70"/>
    <cellStyle name="Vérification 2" xfId="71"/>
    <cellStyle name="Vérification de cellule" xfId="72"/>
  </cellStyles>
  <dxfs count="91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7933C"/>
      <rgbColor rgb="FF800080"/>
      <rgbColor rgb="FF00B050"/>
      <rgbColor rgb="FFC0C0C0"/>
      <rgbColor rgb="FF808080"/>
      <rgbColor rgb="FFFFC7CE"/>
      <rgbColor rgb="FFC9211E"/>
      <rgbColor rgb="FFFFFFCC"/>
      <rgbColor rgb="FFCCFFFF"/>
      <rgbColor rgb="FF660066"/>
      <rgbColor rgb="FFFF8080"/>
      <rgbColor rgb="FF0070C0"/>
      <rgbColor rgb="FFDDDDDD"/>
      <rgbColor rgb="FF000080"/>
      <rgbColor rgb="FFFF00FF"/>
      <rgbColor rgb="FFFFFF00"/>
      <rgbColor rgb="FF00FFFF"/>
      <rgbColor rgb="FF800080"/>
      <rgbColor rgb="FF800000"/>
      <rgbColor rgb="FF00A933"/>
      <rgbColor rgb="FF0000FF"/>
      <rgbColor rgb="FF00CCFF"/>
      <rgbColor rgb="FFD7E4BD"/>
      <rgbColor rgb="FFCCFFCC"/>
      <rgbColor rgb="FFFFFF99"/>
      <rgbColor rgb="FF99CCFF"/>
      <rgbColor rgb="FFFF99CC"/>
      <rgbColor rgb="FFBFBFBF"/>
      <rgbColor rgb="FFFFCC99"/>
      <rgbColor rgb="FF3366FF"/>
      <rgbColor rgb="FF33CCCC"/>
      <rgbColor rgb="FF63AE40"/>
      <rgbColor rgb="FFC3D69B"/>
      <rgbColor rgb="FFFF9900"/>
      <rgbColor rgb="FFFF6600"/>
      <rgbColor rgb="FF666699"/>
      <rgbColor rgb="FF969696"/>
      <rgbColor rgb="FF1F497D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1048576"/>
  <sheetViews>
    <sheetView showFormulas="false" showGridLines="true" showRowColHeaders="true" showZeros="true" rightToLeft="false" tabSelected="false" showOutlineSymbols="true" defaultGridColor="true" view="normal" topLeftCell="A18" colorId="64" zoomScale="100" zoomScaleNormal="100" zoomScalePageLayoutView="100" workbookViewId="0">
      <selection pane="topLeft" activeCell="C130" activeCellId="0" sqref="C130"/>
    </sheetView>
  </sheetViews>
  <sheetFormatPr defaultColWidth="10.82421875" defaultRowHeight="13.8" zeroHeight="false" outlineLevelRow="0" outlineLevelCol="0"/>
  <cols>
    <col collapsed="false" customWidth="true" hidden="false" outlineLevel="0" max="1" min="1" style="0" width="4.48"/>
    <col collapsed="false" customWidth="true" hidden="false" outlineLevel="0" max="2" min="2" style="0" width="4.76"/>
    <col collapsed="false" customWidth="true" hidden="false" outlineLevel="0" max="3" min="3" style="0" width="40.47"/>
    <col collapsed="false" customWidth="true" hidden="false" outlineLevel="0" max="4" min="4" style="1" width="9.2"/>
    <col collapsed="false" customWidth="true" hidden="false" outlineLevel="0" max="5" min="5" style="2" width="6.16"/>
    <col collapsed="false" customWidth="true" hidden="false" outlineLevel="0" max="6" min="6" style="2" width="4.21"/>
    <col collapsed="false" customWidth="true" hidden="false" outlineLevel="0" max="7" min="7" style="2" width="5.73"/>
    <col collapsed="false" customWidth="true" hidden="false" outlineLevel="0" max="8" min="8" style="2" width="30.47"/>
    <col collapsed="false" customWidth="true" hidden="false" outlineLevel="0" max="9" min="9" style="2" width="10.19"/>
    <col collapsed="false" customWidth="true" hidden="false" outlineLevel="0" max="10" min="10" style="2" width="8.94"/>
    <col collapsed="false" customWidth="true" hidden="false" outlineLevel="0" max="11" min="11" style="2" width="11.57"/>
    <col collapsed="false" customWidth="true" hidden="false" outlineLevel="0" max="12" min="12" style="2" width="15.46"/>
    <col collapsed="false" customWidth="true" hidden="false" outlineLevel="0" max="13" min="13" style="2" width="11.16"/>
    <col collapsed="false" customWidth="true" hidden="false" outlineLevel="0" max="14" min="14" style="2" width="9.2"/>
    <col collapsed="false" customWidth="true" hidden="false" outlineLevel="0" max="15" min="15" style="2" width="9.78"/>
    <col collapsed="false" customWidth="true" hidden="false" outlineLevel="0" max="16" min="16" style="3" width="26.03"/>
    <col collapsed="false" customWidth="true" hidden="false" outlineLevel="0" max="18" min="18" style="4" width="10.65"/>
    <col collapsed="false" customWidth="true" hidden="false" outlineLevel="0" max="19" min="19" style="4" width="24.44"/>
    <col collapsed="false" customWidth="true" hidden="false" outlineLevel="0" max="25" min="20" style="4" width="9"/>
    <col collapsed="false" customWidth="true" hidden="false" outlineLevel="0" max="27" min="26" style="4" width="10.65"/>
  </cols>
  <sheetData>
    <row r="1" customFormat="false" ht="26.5" hidden="false" customHeight="false" outlineLevel="0" collapsed="false">
      <c r="C1" s="5" t="s">
        <v>0</v>
      </c>
      <c r="D1" s="6"/>
      <c r="S1" s="7" t="s">
        <v>1</v>
      </c>
      <c r="T1" s="8" t="s">
        <v>2</v>
      </c>
      <c r="U1" s="9" t="s">
        <v>3</v>
      </c>
    </row>
    <row r="2" customFormat="false" ht="17.35" hidden="false" customHeight="false" outlineLevel="0" collapsed="false">
      <c r="C2" s="10" t="s">
        <v>4</v>
      </c>
      <c r="D2" s="11"/>
      <c r="S2" s="12"/>
      <c r="T2" s="13"/>
      <c r="U2" s="14"/>
    </row>
    <row r="3" customFormat="false" ht="15" hidden="false" customHeight="false" outlineLevel="0" collapsed="false">
      <c r="C3" s="15" t="s">
        <v>5</v>
      </c>
      <c r="D3" s="16"/>
      <c r="S3" s="17" t="s">
        <v>6</v>
      </c>
      <c r="T3" s="18"/>
      <c r="U3" s="19"/>
    </row>
    <row r="4" customFormat="false" ht="15" hidden="false" customHeight="false" outlineLevel="0" collapsed="false">
      <c r="C4" s="20" t="s">
        <v>7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S4" s="21"/>
      <c r="T4" s="21"/>
      <c r="U4" s="21"/>
    </row>
    <row r="5" customFormat="false" ht="15" hidden="false" customHeight="false" outlineLevel="0" collapsed="false">
      <c r="C5" s="22" t="s">
        <v>8</v>
      </c>
      <c r="D5" s="23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5"/>
      <c r="S5" s="26" t="s">
        <v>9</v>
      </c>
      <c r="T5" s="27"/>
      <c r="U5" s="28" t="n">
        <v>6</v>
      </c>
    </row>
    <row r="6" customFormat="false" ht="15" hidden="false" customHeight="false" outlineLevel="0" collapsed="false">
      <c r="C6" s="29" t="s">
        <v>10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5"/>
      <c r="S6" s="30" t="s">
        <v>11</v>
      </c>
      <c r="T6" s="31" t="n">
        <v>6</v>
      </c>
      <c r="U6" s="32"/>
    </row>
    <row r="7" customFormat="false" ht="15" hidden="false" customHeight="false" outlineLevel="0" collapsed="false">
      <c r="C7" s="15"/>
      <c r="D7" s="16"/>
      <c r="S7" s="33"/>
      <c r="T7" s="34"/>
      <c r="U7" s="35"/>
    </row>
    <row r="8" customFormat="false" ht="13.8" hidden="false" customHeight="false" outlineLevel="0" collapsed="false">
      <c r="C8" s="36" t="s">
        <v>12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S8" s="30" t="s">
        <v>13</v>
      </c>
      <c r="T8" s="31" t="n">
        <v>3</v>
      </c>
      <c r="U8" s="32"/>
    </row>
    <row r="9" customFormat="false" ht="13.8" hidden="false" customHeight="false" outlineLevel="0" collapsed="false">
      <c r="C9" s="37" t="s">
        <v>14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S9" s="38" t="s">
        <v>15</v>
      </c>
      <c r="T9" s="39" t="n">
        <v>3</v>
      </c>
      <c r="U9" s="40"/>
    </row>
    <row r="10" customFormat="false" ht="15" hidden="false" customHeight="false" outlineLevel="0" collapsed="false">
      <c r="C10" s="15"/>
      <c r="D10" s="16"/>
    </row>
    <row r="11" customFormat="false" ht="15" hidden="false" customHeight="false" outlineLevel="0" collapsed="false">
      <c r="C11" s="41" t="s">
        <v>16</v>
      </c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</row>
    <row r="12" customFormat="false" ht="15" hidden="false" customHeight="false" outlineLevel="0" collapsed="false">
      <c r="C12" s="42"/>
      <c r="D12" s="43"/>
    </row>
    <row r="13" customFormat="false" ht="26.5" hidden="false" customHeight="true" outlineLevel="0" collapsed="false">
      <c r="C13" s="44" t="s">
        <v>17</v>
      </c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5"/>
      <c r="P13" s="46"/>
    </row>
    <row r="14" customFormat="false" ht="14.05" hidden="false" customHeight="false" outlineLevel="0" collapsed="false">
      <c r="C14" s="47" t="s">
        <v>18</v>
      </c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</row>
    <row r="15" customFormat="false" ht="15" hidden="false" customHeight="false" outlineLevel="0" collapsed="false">
      <c r="C15" s="42"/>
      <c r="D15" s="43"/>
      <c r="S15" s="48" t="s">
        <v>19</v>
      </c>
    </row>
    <row r="16" customFormat="false" ht="17.35" hidden="false" customHeight="false" outlineLevel="0" collapsed="false">
      <c r="C16" s="49" t="s">
        <v>20</v>
      </c>
      <c r="D16" s="50"/>
      <c r="H16" s="51" t="s">
        <v>21</v>
      </c>
      <c r="I16" s="52"/>
      <c r="J16" s="52"/>
      <c r="K16" s="52"/>
      <c r="L16" s="53" t="s">
        <v>22</v>
      </c>
      <c r="M16" s="53"/>
      <c r="N16" s="53"/>
      <c r="O16" s="54"/>
      <c r="S16" s="21"/>
      <c r="T16" s="55"/>
      <c r="U16" s="40" t="s">
        <v>23</v>
      </c>
      <c r="V16" s="40" t="s">
        <v>24</v>
      </c>
      <c r="W16" s="40" t="s">
        <v>25</v>
      </c>
      <c r="X16" s="56" t="s">
        <v>26</v>
      </c>
      <c r="Y16" s="56" t="s">
        <v>27</v>
      </c>
    </row>
    <row r="17" customFormat="false" ht="15" hidden="false" customHeight="false" outlineLevel="0" collapsed="false">
      <c r="C17" s="57"/>
      <c r="D17" s="58"/>
      <c r="R17" s="59"/>
      <c r="S17" s="60" t="s">
        <v>28</v>
      </c>
      <c r="T17" s="61" t="n">
        <f aca="false">SUM(I19:I139)</f>
        <v>176</v>
      </c>
      <c r="U17" s="62" t="n">
        <f aca="false">SUMIF($A$19:$A$139,U16,$I$19:$I$139)</f>
        <v>27</v>
      </c>
      <c r="V17" s="62" t="n">
        <f aca="false">SUMIF($A$19:$A$139,V16,$I$19:$I$139)</f>
        <v>38</v>
      </c>
      <c r="W17" s="62" t="n">
        <f aca="false">SUMIF($A$19:$A$139,W16,$I$19:$I$139)</f>
        <v>37.5</v>
      </c>
      <c r="X17" s="62" t="n">
        <f aca="false">SUMIF($A$19:$A$139,X16,$I$19:$I$139)</f>
        <v>29.5</v>
      </c>
      <c r="Y17" s="62" t="n">
        <f aca="false">SUMIF($A$19:$A$139,Y16,$I$19:$I$139)</f>
        <v>44</v>
      </c>
      <c r="Z17" s="59"/>
      <c r="AA17" s="59"/>
    </row>
    <row r="18" s="59" customFormat="true" ht="25.35" hidden="false" customHeight="false" outlineLevel="0" collapsed="false">
      <c r="A18" s="63"/>
      <c r="B18" s="64"/>
      <c r="C18" s="65"/>
      <c r="D18" s="8" t="s">
        <v>2</v>
      </c>
      <c r="E18" s="66" t="s">
        <v>3</v>
      </c>
      <c r="F18" s="66" t="s">
        <v>29</v>
      </c>
      <c r="G18" s="67" t="s">
        <v>30</v>
      </c>
      <c r="H18" s="68" t="s">
        <v>31</v>
      </c>
      <c r="I18" s="66" t="s">
        <v>32</v>
      </c>
      <c r="J18" s="66" t="s">
        <v>33</v>
      </c>
      <c r="K18" s="69" t="s">
        <v>34</v>
      </c>
      <c r="L18" s="67" t="s">
        <v>35</v>
      </c>
      <c r="M18" s="66" t="s">
        <v>36</v>
      </c>
      <c r="N18" s="66" t="s">
        <v>37</v>
      </c>
      <c r="O18" s="66" t="s">
        <v>38</v>
      </c>
      <c r="P18" s="70" t="s">
        <v>39</v>
      </c>
      <c r="R18" s="4"/>
      <c r="S18" s="60" t="s">
        <v>40</v>
      </c>
      <c r="T18" s="61" t="n">
        <f aca="false">SUM(H19:H139)</f>
        <v>70.5</v>
      </c>
      <c r="U18" s="62" t="n">
        <f aca="false">SUMIF($A$19:$A$139,U16,$H$19:$H$139)</f>
        <v>21</v>
      </c>
      <c r="V18" s="62" t="n">
        <f aca="false">SUMIF($A$19:$A$139,V16,$H$19:$H$139)</f>
        <v>15</v>
      </c>
      <c r="W18" s="62" t="n">
        <f aca="false">SUMIF($A$19:$A$139,W16,$H$19:$H$139)</f>
        <v>18</v>
      </c>
      <c r="X18" s="62" t="n">
        <f aca="false">SUMIF($A$19:$A$139,X16,$H$19:$H$139)</f>
        <v>10.5</v>
      </c>
      <c r="Y18" s="62" t="n">
        <f aca="false">SUMIF($A$19:$A$139,Y16,$H$19:$H$139)</f>
        <v>6</v>
      </c>
      <c r="Z18" s="4"/>
      <c r="AA18" s="4"/>
    </row>
    <row r="19" customFormat="false" ht="15" hidden="false" customHeight="false" outlineLevel="0" collapsed="false">
      <c r="A19" s="71" t="str">
        <f aca="false">LOOKUP(B19,Ztech!$A$1:$A$10,Ztech!$B$1:$B$10)</f>
        <v>L1</v>
      </c>
      <c r="B19" s="72" t="s">
        <v>41</v>
      </c>
      <c r="C19" s="73" t="s">
        <v>42</v>
      </c>
      <c r="D19" s="13"/>
      <c r="E19" s="14" t="n">
        <v>6</v>
      </c>
      <c r="F19" s="74" t="n">
        <v>55</v>
      </c>
      <c r="G19" s="75"/>
      <c r="H19" s="76" t="n">
        <v>6</v>
      </c>
      <c r="I19" s="74"/>
      <c r="J19" s="74"/>
      <c r="K19" s="77"/>
      <c r="L19" s="75"/>
      <c r="M19" s="74"/>
      <c r="N19" s="74" t="n">
        <v>6</v>
      </c>
      <c r="O19" s="74"/>
      <c r="P19" s="78"/>
      <c r="S19" s="60" t="s">
        <v>43</v>
      </c>
      <c r="T19" s="61" t="n">
        <f aca="false">SUM(J19:J139)</f>
        <v>36</v>
      </c>
      <c r="U19" s="62" t="n">
        <f aca="false">SUMIF($A$19:$A$139,U16,$J$19:$J$139)</f>
        <v>2</v>
      </c>
      <c r="V19" s="62" t="n">
        <f aca="false">SUMIF($A$19:$A$139,V16,$J$19:$J$139)</f>
        <v>9</v>
      </c>
      <c r="W19" s="62" t="n">
        <f aca="false">SUMIF($A$19:$A$139,W16,$J$19:$J$139)</f>
        <v>3</v>
      </c>
      <c r="X19" s="62" t="n">
        <f aca="false">SUMIF($A$19:$A$139,X16,$J$19:$J$139)</f>
        <v>12</v>
      </c>
      <c r="Y19" s="62" t="n">
        <f aca="false">SUMIF($A$19:$A$139,Y16,$J$19:$J$139)</f>
        <v>10</v>
      </c>
    </row>
    <row r="20" customFormat="false" ht="15" hidden="false" customHeight="false" outlineLevel="0" collapsed="false">
      <c r="A20" s="71" t="str">
        <f aca="false">LOOKUP(B20,Ztech!$A$1:$A$10,Ztech!$B$1:$B$10)</f>
        <v>L1</v>
      </c>
      <c r="B20" s="72" t="s">
        <v>41</v>
      </c>
      <c r="C20" s="73" t="s">
        <v>44</v>
      </c>
      <c r="D20" s="13"/>
      <c r="E20" s="14" t="n">
        <v>6</v>
      </c>
      <c r="F20" s="74" t="n">
        <v>55</v>
      </c>
      <c r="G20" s="75"/>
      <c r="H20" s="76" t="n">
        <v>6</v>
      </c>
      <c r="I20" s="74"/>
      <c r="J20" s="74"/>
      <c r="K20" s="77"/>
      <c r="L20" s="75"/>
      <c r="M20" s="74"/>
      <c r="N20" s="74" t="n">
        <v>6</v>
      </c>
      <c r="O20" s="74"/>
      <c r="P20" s="78"/>
      <c r="S20" s="60" t="s">
        <v>45</v>
      </c>
      <c r="T20" s="61" t="n">
        <f aca="false">SUM(K19:K139)</f>
        <v>72</v>
      </c>
      <c r="U20" s="62" t="n">
        <f aca="false">SUMIF($A$19:$A$139,U$16,$K$19:$K$139)</f>
        <v>20</v>
      </c>
      <c r="V20" s="62" t="n">
        <f aca="false">SUMIF($A$19:$A$139,V$16,$K$19:$K$139)</f>
        <v>11</v>
      </c>
      <c r="W20" s="62" t="n">
        <f aca="false">SUMIF($A$19:$A$139,W$16,$K$19:$K$139)</f>
        <v>16.5</v>
      </c>
      <c r="X20" s="62" t="n">
        <f aca="false">SUMIF($A$19:$A$139,X$16,$K$19:$K$139)</f>
        <v>14.5</v>
      </c>
      <c r="Y20" s="62" t="n">
        <f aca="false">SUMIF($A$19:$A$139,Y$16,$K$19:$K$139)</f>
        <v>10</v>
      </c>
    </row>
    <row r="21" customFormat="false" ht="20.85" hidden="false" customHeight="false" outlineLevel="0" collapsed="false">
      <c r="A21" s="71" t="str">
        <f aca="false">LOOKUP(B21,Ztech!$A$1:$A$10,Ztech!$B$1:$B$10)</f>
        <v>L1</v>
      </c>
      <c r="B21" s="72" t="s">
        <v>41</v>
      </c>
      <c r="C21" s="73" t="s">
        <v>46</v>
      </c>
      <c r="D21" s="13"/>
      <c r="E21" s="14" t="n">
        <v>6</v>
      </c>
      <c r="F21" s="74" t="n">
        <v>54</v>
      </c>
      <c r="G21" s="75"/>
      <c r="H21" s="76"/>
      <c r="I21" s="74" t="n">
        <v>6</v>
      </c>
      <c r="J21" s="74"/>
      <c r="K21" s="77"/>
      <c r="L21" s="75"/>
      <c r="M21" s="74"/>
      <c r="N21" s="74" t="n">
        <v>6</v>
      </c>
      <c r="O21" s="74"/>
      <c r="P21" s="78"/>
      <c r="S21" s="79" t="s">
        <v>47</v>
      </c>
      <c r="T21" s="80"/>
      <c r="U21" s="40" t="n">
        <f aca="false">SUM(U17:U20)</f>
        <v>70</v>
      </c>
      <c r="V21" s="40" t="n">
        <f aca="false">SUM(V17:V20)</f>
        <v>73</v>
      </c>
      <c r="W21" s="40" t="n">
        <f aca="false">SUM(W17:W20)</f>
        <v>75</v>
      </c>
      <c r="X21" s="40" t="n">
        <f aca="false">SUM(X17:X20)</f>
        <v>66.5</v>
      </c>
      <c r="Y21" s="40" t="n">
        <f aca="false">SUM(Y17:Y20)</f>
        <v>70</v>
      </c>
    </row>
    <row r="22" customFormat="false" ht="13.8" hidden="false" customHeight="false" outlineLevel="0" collapsed="false">
      <c r="A22" s="71" t="str">
        <f aca="false">LOOKUP(B22,Ztech!$A$1:$A$10,Ztech!$B$1:$B$10)</f>
        <v>L1</v>
      </c>
      <c r="B22" s="72" t="s">
        <v>41</v>
      </c>
      <c r="C22" s="73" t="s">
        <v>48</v>
      </c>
      <c r="D22" s="13"/>
      <c r="E22" s="14" t="n">
        <v>6</v>
      </c>
      <c r="F22" s="74" t="n">
        <v>36</v>
      </c>
      <c r="G22" s="75"/>
      <c r="H22" s="76"/>
      <c r="I22" s="74" t="n">
        <v>6</v>
      </c>
      <c r="J22" s="74"/>
      <c r="K22" s="77"/>
      <c r="L22" s="75"/>
      <c r="M22" s="74"/>
      <c r="N22" s="74" t="n">
        <v>6</v>
      </c>
      <c r="O22" s="74"/>
      <c r="P22" s="78"/>
      <c r="S22" s="79" t="s">
        <v>49</v>
      </c>
      <c r="T22" s="80"/>
      <c r="U22" s="81"/>
      <c r="V22" s="81"/>
      <c r="W22" s="82" t="n">
        <f aca="false">SUM(U21:W21)</f>
        <v>218</v>
      </c>
      <c r="X22" s="81"/>
      <c r="Y22" s="82" t="n">
        <f aca="false">X21+Y21</f>
        <v>136.5</v>
      </c>
    </row>
    <row r="23" customFormat="false" ht="17.35" hidden="false" customHeight="false" outlineLevel="0" collapsed="false">
      <c r="A23" s="71" t="str">
        <f aca="false">LOOKUP(B23,Ztech!$A$1:$A$10,Ztech!$B$1:$B$10)</f>
        <v>L1</v>
      </c>
      <c r="B23" s="72" t="s">
        <v>41</v>
      </c>
      <c r="C23" s="73" t="s">
        <v>50</v>
      </c>
      <c r="D23" s="13"/>
      <c r="E23" s="14" t="n">
        <v>3</v>
      </c>
      <c r="F23" s="74" t="n">
        <v>15</v>
      </c>
      <c r="G23" s="75"/>
      <c r="H23" s="76"/>
      <c r="I23" s="74"/>
      <c r="J23" s="74"/>
      <c r="K23" s="77" t="n">
        <v>3</v>
      </c>
      <c r="L23" s="75" t="n">
        <v>3</v>
      </c>
      <c r="M23" s="74"/>
      <c r="N23" s="74"/>
      <c r="O23" s="74"/>
      <c r="P23" s="78"/>
      <c r="S23" s="79" t="s">
        <v>51</v>
      </c>
      <c r="T23" s="83" t="n">
        <f aca="false">SUM(T17:T21)</f>
        <v>354.5</v>
      </c>
      <c r="U23" s="84"/>
      <c r="V23" s="84"/>
      <c r="W23" s="84"/>
      <c r="X23" s="84"/>
      <c r="Y23" s="84"/>
    </row>
    <row r="24" customFormat="false" ht="13.8" hidden="false" customHeight="false" outlineLevel="0" collapsed="false">
      <c r="A24" s="71" t="str">
        <f aca="false">LOOKUP(B24,Ztech!$A$1:$A$10,Ztech!$B$1:$B$10)</f>
        <v>L1</v>
      </c>
      <c r="B24" s="72" t="s">
        <v>41</v>
      </c>
      <c r="C24" s="73" t="s">
        <v>52</v>
      </c>
      <c r="D24" s="13"/>
      <c r="E24" s="14" t="n">
        <v>2</v>
      </c>
      <c r="F24" s="74" t="n">
        <v>5</v>
      </c>
      <c r="G24" s="75"/>
      <c r="H24" s="76"/>
      <c r="I24" s="74"/>
      <c r="J24" s="74" t="n">
        <v>2</v>
      </c>
      <c r="K24" s="77"/>
      <c r="L24" s="75"/>
      <c r="M24" s="74" t="n">
        <v>2</v>
      </c>
      <c r="N24" s="74"/>
      <c r="O24" s="74"/>
      <c r="P24" s="78"/>
      <c r="T24" s="85" t="str">
        <f aca="false">IF(SUM(E19:E139)=T23,"totaux ECTS OK","erreur sur les totaux ECTS")</f>
        <v>totaux ECTS OK</v>
      </c>
    </row>
    <row r="25" customFormat="false" ht="13.8" hidden="false" customHeight="false" outlineLevel="0" collapsed="false">
      <c r="A25" s="71" t="str">
        <f aca="false">LOOKUP(B25,Ztech!$A$1:$A$10,Ztech!$B$1:$B$10)</f>
        <v>L1</v>
      </c>
      <c r="B25" s="72" t="s">
        <v>41</v>
      </c>
      <c r="C25" s="73" t="s">
        <v>53</v>
      </c>
      <c r="D25" s="13"/>
      <c r="E25" s="14" t="n">
        <v>1</v>
      </c>
      <c r="F25" s="74" t="n">
        <v>8</v>
      </c>
      <c r="G25" s="75"/>
      <c r="H25" s="76"/>
      <c r="I25" s="74"/>
      <c r="J25" s="74"/>
      <c r="K25" s="77" t="n">
        <v>1</v>
      </c>
      <c r="L25" s="75"/>
      <c r="M25" s="74" t="n">
        <v>1</v>
      </c>
      <c r="N25" s="74"/>
      <c r="O25" s="74"/>
      <c r="P25" s="78"/>
      <c r="T25" s="85" t="str">
        <f aca="false">IF(SUM(U21:Y21)=T23,"répartition ECTS OK","erreur sur répartition ECTS")</f>
        <v>répartition ECTS OK</v>
      </c>
    </row>
    <row r="26" customFormat="false" ht="20.85" hidden="false" customHeight="false" outlineLevel="0" collapsed="false">
      <c r="A26" s="71" t="str">
        <f aca="false">LOOKUP(B26,Ztech!$A$1:$A$10,Ztech!$B$1:$B$10)</f>
        <v>L1</v>
      </c>
      <c r="B26" s="72" t="s">
        <v>41</v>
      </c>
      <c r="C26" s="86" t="s">
        <v>54</v>
      </c>
      <c r="D26" s="13"/>
      <c r="E26" s="14" t="n">
        <v>1</v>
      </c>
      <c r="F26" s="74" t="n">
        <v>27</v>
      </c>
      <c r="G26" s="75"/>
      <c r="H26" s="76"/>
      <c r="I26" s="74"/>
      <c r="J26" s="74"/>
      <c r="K26" s="77" t="n">
        <v>1</v>
      </c>
      <c r="L26" s="75"/>
      <c r="M26" s="74" t="n">
        <v>1</v>
      </c>
      <c r="N26" s="74"/>
      <c r="O26" s="74"/>
      <c r="P26" s="78"/>
      <c r="S26" s="60" t="s">
        <v>55</v>
      </c>
      <c r="T26" s="61" t="n">
        <f aca="false">SUM(M19:M139)</f>
        <v>59.5</v>
      </c>
      <c r="U26" s="62" t="n">
        <f aca="false">SUMIF($A$19:$A$139,U$16,$M$19:$M$139)</f>
        <v>9</v>
      </c>
      <c r="V26" s="62" t="n">
        <f aca="false">SUMIF($A$19:$A$139,V$16,$M$19:$M$139)</f>
        <v>14</v>
      </c>
      <c r="W26" s="62" t="n">
        <f aca="false">SUMIF($A$19:$A$139,W$16,$M$19:$M$139)</f>
        <v>13.5</v>
      </c>
      <c r="X26" s="62" t="n">
        <f aca="false">SUMIF($A$19:$A$139,X$16,$M$19:$M$139)</f>
        <v>6.5</v>
      </c>
      <c r="Y26" s="62" t="n">
        <f aca="false">SUMIF($A$19:$A$139,Y$16,$M$19:$M$139)</f>
        <v>16.5</v>
      </c>
      <c r="Z26" s="85" t="str">
        <f aca="false">IF(SUM(U26:Y26)=T26,"totaux ECTS AMS OK","erreur sur les totaux ECTS AMS")</f>
        <v>totaux ECTS AMS OK</v>
      </c>
    </row>
    <row r="27" customFormat="false" ht="20.85" hidden="false" customHeight="false" outlineLevel="0" collapsed="false">
      <c r="A27" s="71" t="str">
        <f aca="false">LOOKUP(B27,Ztech!$A$1:$A$10,Ztech!$B$1:$B$10)</f>
        <v>L1</v>
      </c>
      <c r="B27" s="72" t="s">
        <v>56</v>
      </c>
      <c r="C27" s="73" t="s">
        <v>57</v>
      </c>
      <c r="D27" s="13"/>
      <c r="E27" s="14" t="n">
        <v>6</v>
      </c>
      <c r="F27" s="74" t="n">
        <v>54</v>
      </c>
      <c r="G27" s="75"/>
      <c r="H27" s="76" t="n">
        <v>6</v>
      </c>
      <c r="I27" s="74"/>
      <c r="J27" s="74"/>
      <c r="K27" s="77"/>
      <c r="L27" s="75"/>
      <c r="M27" s="74"/>
      <c r="N27" s="74" t="n">
        <v>6</v>
      </c>
      <c r="O27" s="74"/>
      <c r="P27" s="78"/>
      <c r="S27" s="60" t="s">
        <v>58</v>
      </c>
      <c r="T27" s="61" t="n">
        <f aca="false">SUM(N19:N139)</f>
        <v>231.5</v>
      </c>
      <c r="U27" s="62" t="n">
        <f aca="false">SUMIF($A$19:$A$139,U$16,$N$19:$N$139)</f>
        <v>48.5</v>
      </c>
      <c r="V27" s="62" t="n">
        <f aca="false">SUMIF($A$19:$A$139,V$16,$N$19:$N$139)</f>
        <v>52</v>
      </c>
      <c r="W27" s="62" t="n">
        <f aca="false">SUMIF($A$19:$A$139,W$16,$N$19:$N$139)</f>
        <v>54</v>
      </c>
      <c r="X27" s="62" t="n">
        <f aca="false">SUMIF($A$19:$A$139,X$16,$N$19:$N$139)</f>
        <v>44.5</v>
      </c>
      <c r="Y27" s="62" t="n">
        <f aca="false">SUMIF($A$19:$A$139,Y$16,$N$19:$N$139)</f>
        <v>32.5</v>
      </c>
      <c r="Z27" s="85" t="str">
        <f aca="false">IF(SUM(U27:Y27)=T27,"totaux ECTS SD OK","erreur sur les totaux ECTS SD")</f>
        <v>totaux ECTS SD OK</v>
      </c>
    </row>
    <row r="28" customFormat="false" ht="20.85" hidden="false" customHeight="false" outlineLevel="0" collapsed="false">
      <c r="A28" s="71" t="str">
        <f aca="false">LOOKUP(B28,Ztech!$A$1:$A$10,Ztech!$B$1:$B$10)</f>
        <v>L1</v>
      </c>
      <c r="B28" s="72" t="s">
        <v>56</v>
      </c>
      <c r="C28" s="73" t="s">
        <v>59</v>
      </c>
      <c r="D28" s="13"/>
      <c r="E28" s="14" t="n">
        <v>6</v>
      </c>
      <c r="F28" s="74" t="n">
        <v>54</v>
      </c>
      <c r="G28" s="75"/>
      <c r="H28" s="76"/>
      <c r="I28" s="74" t="n">
        <v>6</v>
      </c>
      <c r="J28" s="74"/>
      <c r="K28" s="77"/>
      <c r="L28" s="75"/>
      <c r="M28" s="74"/>
      <c r="N28" s="74" t="n">
        <v>6</v>
      </c>
      <c r="O28" s="74"/>
      <c r="P28" s="78"/>
      <c r="S28" s="60" t="s">
        <v>60</v>
      </c>
      <c r="T28" s="61" t="n">
        <f aca="false">SUM(L19:L139)</f>
        <v>27</v>
      </c>
      <c r="U28" s="62" t="n">
        <f aca="false">SUMIF($A$19:$A$139,U$16,$L$19:$L$139)</f>
        <v>6</v>
      </c>
      <c r="V28" s="62" t="n">
        <f aca="false">SUMIF($A$19:$A$139,V$16,$L$19:$L$139)</f>
        <v>4</v>
      </c>
      <c r="W28" s="62" t="n">
        <f aca="false">SUMIF($A$19:$A$139,W$16,$L$19:$L$139)</f>
        <v>4.5</v>
      </c>
      <c r="X28" s="62" t="n">
        <f aca="false">SUMIF($A$19:$A$139,X$16,$L$19:$L$139)</f>
        <v>9.5</v>
      </c>
      <c r="Y28" s="62" t="n">
        <f aca="false">SUMIF($A$19:$A$139,Y$16,$L$19:$L$139)</f>
        <v>3</v>
      </c>
      <c r="Z28" s="85" t="str">
        <f aca="false">IF(SUM(U28:Y28)=T28,"totaux ECTS Langue OK","erreur sur les totaux ECTS Langue")</f>
        <v>totaux ECTS Langue OK</v>
      </c>
    </row>
    <row r="29" customFormat="false" ht="15" hidden="false" customHeight="false" outlineLevel="0" collapsed="false">
      <c r="A29" s="71" t="str">
        <f aca="false">LOOKUP(B29,Ztech!$A$1:$A$10,Ztech!$B$1:$B$10)</f>
        <v>L1</v>
      </c>
      <c r="B29" s="72" t="s">
        <v>56</v>
      </c>
      <c r="C29" s="73" t="s">
        <v>61</v>
      </c>
      <c r="D29" s="13"/>
      <c r="E29" s="14" t="n">
        <v>3</v>
      </c>
      <c r="F29" s="74" t="n">
        <v>26</v>
      </c>
      <c r="G29" s="75"/>
      <c r="H29" s="76"/>
      <c r="I29" s="74" t="n">
        <v>3</v>
      </c>
      <c r="J29" s="74"/>
      <c r="K29" s="77"/>
      <c r="L29" s="75"/>
      <c r="M29" s="74"/>
      <c r="N29" s="74" t="n">
        <v>3</v>
      </c>
      <c r="O29" s="74"/>
      <c r="P29" s="78"/>
      <c r="S29" s="60" t="s">
        <v>62</v>
      </c>
      <c r="T29" s="61" t="n">
        <f aca="false">SUM(O19:O139)</f>
        <v>0</v>
      </c>
      <c r="U29" s="62" t="n">
        <f aca="false">SUMIF($A$19:$A$139,U$16,$O$19:$LO139)</f>
        <v>0</v>
      </c>
      <c r="V29" s="62" t="n">
        <f aca="false">SUMIF($A$19:$A$139,V$16,$O$19:$O$139)</f>
        <v>0</v>
      </c>
      <c r="W29" s="62" t="n">
        <f aca="false">SUMIF($A$19:$A$139,W$16,$O$19:$O$139)</f>
        <v>0</v>
      </c>
      <c r="X29" s="62" t="n">
        <f aca="false">SUMIF($A$19:$A$139,X$16,$O$19:$O$139)</f>
        <v>0</v>
      </c>
      <c r="Y29" s="62" t="n">
        <f aca="false">SUMIF($A$19:$A$139,Y$16,$O$19:$O$139)</f>
        <v>0</v>
      </c>
      <c r="Z29" s="85" t="str">
        <f aca="false">IF(SUM(U29:Y29)=T29,"totaux ECTS Outls numériques OK","erreur sur les totaux ECTS Langue")</f>
        <v>totaux ECTS Outls numériques OK</v>
      </c>
    </row>
    <row r="30" customFormat="false" ht="20.85" hidden="false" customHeight="false" outlineLevel="0" collapsed="false">
      <c r="A30" s="71" t="str">
        <f aca="false">LOOKUP(B30,Ztech!$A$1:$A$10,Ztech!$B$1:$B$10)</f>
        <v>L1</v>
      </c>
      <c r="B30" s="72" t="s">
        <v>56</v>
      </c>
      <c r="C30" s="73" t="s">
        <v>63</v>
      </c>
      <c r="D30" s="13"/>
      <c r="E30" s="14" t="n">
        <v>3</v>
      </c>
      <c r="F30" s="74" t="n">
        <v>30</v>
      </c>
      <c r="G30" s="75"/>
      <c r="H30" s="76" t="n">
        <v>3</v>
      </c>
      <c r="I30" s="74"/>
      <c r="J30" s="74"/>
      <c r="K30" s="77"/>
      <c r="L30" s="75"/>
      <c r="M30" s="74"/>
      <c r="N30" s="74" t="n">
        <v>3</v>
      </c>
      <c r="O30" s="74"/>
      <c r="P30" s="78"/>
      <c r="T30" s="87"/>
      <c r="U30" s="87"/>
      <c r="V30" s="87"/>
    </row>
    <row r="31" customFormat="false" ht="13.8" hidden="false" customHeight="false" outlineLevel="0" collapsed="false">
      <c r="A31" s="71" t="str">
        <f aca="false">LOOKUP(B31,Ztech!$A$1:$A$10,Ztech!$B$1:$B$10)</f>
        <v>L1</v>
      </c>
      <c r="B31" s="72" t="s">
        <v>56</v>
      </c>
      <c r="C31" s="73" t="s">
        <v>64</v>
      </c>
      <c r="D31" s="13"/>
      <c r="E31" s="14" t="n">
        <v>3</v>
      </c>
      <c r="F31" s="74" t="n">
        <v>30</v>
      </c>
      <c r="G31" s="75"/>
      <c r="H31" s="76"/>
      <c r="I31" s="74" t="n">
        <v>3</v>
      </c>
      <c r="J31" s="74"/>
      <c r="K31" s="77"/>
      <c r="L31" s="75"/>
      <c r="M31" s="74"/>
      <c r="N31" s="74" t="n">
        <v>3</v>
      </c>
      <c r="O31" s="74"/>
      <c r="P31" s="78"/>
      <c r="T31" s="87"/>
      <c r="U31" s="87"/>
      <c r="V31" s="87"/>
    </row>
    <row r="32" customFormat="false" ht="13.8" hidden="false" customHeight="false" outlineLevel="0" collapsed="false">
      <c r="A32" s="71" t="str">
        <f aca="false">LOOKUP(B32,Ztech!$A$1:$A$10,Ztech!$B$1:$B$10)</f>
        <v>L1</v>
      </c>
      <c r="B32" s="72" t="s">
        <v>56</v>
      </c>
      <c r="C32" s="73" t="s">
        <v>65</v>
      </c>
      <c r="D32" s="13"/>
      <c r="E32" s="14" t="n">
        <v>3</v>
      </c>
      <c r="F32" s="74" t="n">
        <v>30</v>
      </c>
      <c r="G32" s="75"/>
      <c r="H32" s="76"/>
      <c r="I32" s="74" t="n">
        <v>3</v>
      </c>
      <c r="J32" s="74"/>
      <c r="K32" s="77"/>
      <c r="L32" s="75"/>
      <c r="M32" s="74"/>
      <c r="N32" s="74" t="n">
        <v>3</v>
      </c>
      <c r="O32" s="74"/>
      <c r="P32" s="78"/>
      <c r="T32" s="87"/>
      <c r="U32" s="87"/>
      <c r="V32" s="87"/>
    </row>
    <row r="33" customFormat="false" ht="13.8" hidden="false" customHeight="false" outlineLevel="0" collapsed="false">
      <c r="A33" s="71" t="str">
        <f aca="false">LOOKUP(B33,Ztech!$A$1:$A$10,Ztech!$B$1:$B$10)</f>
        <v>L1</v>
      </c>
      <c r="B33" s="72" t="s">
        <v>56</v>
      </c>
      <c r="C33" s="73" t="s">
        <v>66</v>
      </c>
      <c r="D33" s="13"/>
      <c r="E33" s="14" t="n">
        <v>3</v>
      </c>
      <c r="F33" s="74" t="n">
        <v>15</v>
      </c>
      <c r="G33" s="75"/>
      <c r="H33" s="76"/>
      <c r="I33" s="74"/>
      <c r="J33" s="74"/>
      <c r="K33" s="77" t="n">
        <v>3</v>
      </c>
      <c r="L33" s="75" t="n">
        <v>3</v>
      </c>
      <c r="M33" s="74"/>
      <c r="N33" s="74"/>
      <c r="O33" s="74"/>
      <c r="P33" s="78"/>
      <c r="T33" s="87"/>
      <c r="U33" s="87"/>
      <c r="V33" s="87"/>
    </row>
    <row r="34" customFormat="false" ht="13.8" hidden="false" customHeight="false" outlineLevel="0" collapsed="false">
      <c r="A34" s="71" t="str">
        <f aca="false">LOOKUP(B34,Ztech!$A$1:$A$10,Ztech!$B$1:$B$10)</f>
        <v>L1</v>
      </c>
      <c r="B34" s="72" t="s">
        <v>56</v>
      </c>
      <c r="C34" s="73" t="s">
        <v>67</v>
      </c>
      <c r="D34" s="13"/>
      <c r="E34" s="14" t="n">
        <v>2</v>
      </c>
      <c r="F34" s="74" t="n">
        <v>5</v>
      </c>
      <c r="G34" s="75"/>
      <c r="H34" s="76"/>
      <c r="I34" s="74"/>
      <c r="J34" s="74"/>
      <c r="K34" s="77" t="n">
        <v>2</v>
      </c>
      <c r="L34" s="75"/>
      <c r="M34" s="74"/>
      <c r="N34" s="74"/>
      <c r="O34" s="74"/>
      <c r="P34" s="78" t="s">
        <v>68</v>
      </c>
      <c r="T34" s="87"/>
      <c r="U34" s="87"/>
      <c r="V34" s="87"/>
    </row>
    <row r="35" customFormat="false" ht="13.8" hidden="false" customHeight="false" outlineLevel="0" collapsed="false">
      <c r="A35" s="71" t="str">
        <f aca="false">LOOKUP(B35,Ztech!$A$1:$A$10,Ztech!$B$1:$B$10)</f>
        <v>L1</v>
      </c>
      <c r="B35" s="72" t="s">
        <v>56</v>
      </c>
      <c r="C35" s="73" t="s">
        <v>69</v>
      </c>
      <c r="D35" s="13"/>
      <c r="E35" s="14" t="n">
        <v>1</v>
      </c>
      <c r="F35" s="74" t="n">
        <v>10</v>
      </c>
      <c r="G35" s="75"/>
      <c r="H35" s="76"/>
      <c r="I35" s="74"/>
      <c r="J35" s="74"/>
      <c r="K35" s="77" t="n">
        <v>1</v>
      </c>
      <c r="L35" s="75"/>
      <c r="M35" s="74" t="n">
        <v>1</v>
      </c>
      <c r="N35" s="74"/>
      <c r="O35" s="74"/>
      <c r="P35" s="78"/>
      <c r="T35" s="87"/>
      <c r="U35" s="87"/>
      <c r="V35" s="87"/>
    </row>
    <row r="36" customFormat="false" ht="13.8" hidden="false" customHeight="false" outlineLevel="0" collapsed="false">
      <c r="A36" s="71" t="str">
        <f aca="false">LOOKUP(B36,Ztech!$A$1:$A$10,Ztech!$B$1:$B$10)</f>
        <v>L1</v>
      </c>
      <c r="B36" s="72" t="s">
        <v>56</v>
      </c>
      <c r="C36" s="86" t="s">
        <v>70</v>
      </c>
      <c r="D36" s="13"/>
      <c r="E36" s="14" t="n">
        <v>0.5</v>
      </c>
      <c r="F36" s="74" t="n">
        <v>5</v>
      </c>
      <c r="G36" s="75"/>
      <c r="H36" s="76"/>
      <c r="I36" s="74"/>
      <c r="J36" s="74"/>
      <c r="K36" s="77" t="n">
        <v>0.5</v>
      </c>
      <c r="L36" s="75"/>
      <c r="M36" s="74"/>
      <c r="N36" s="74" t="n">
        <v>0.5</v>
      </c>
      <c r="O36" s="74"/>
      <c r="P36" s="78"/>
      <c r="T36" s="87"/>
      <c r="U36" s="87"/>
      <c r="V36" s="87"/>
    </row>
    <row r="37" customFormat="false" ht="13.8" hidden="false" customHeight="false" outlineLevel="0" collapsed="false">
      <c r="A37" s="71" t="str">
        <f aca="false">LOOKUP(B37,Ztech!$A$1:$A$10,Ztech!$B$1:$B$10)</f>
        <v>L1</v>
      </c>
      <c r="B37" s="72" t="s">
        <v>56</v>
      </c>
      <c r="C37" s="86" t="s">
        <v>71</v>
      </c>
      <c r="D37" s="13"/>
      <c r="E37" s="14" t="n">
        <v>4.5</v>
      </c>
      <c r="F37" s="74"/>
      <c r="G37" s="75"/>
      <c r="H37" s="76"/>
      <c r="I37" s="74"/>
      <c r="J37" s="74"/>
      <c r="K37" s="77" t="n">
        <v>4.5</v>
      </c>
      <c r="L37" s="75"/>
      <c r="M37" s="74"/>
      <c r="N37" s="74"/>
      <c r="O37" s="74"/>
      <c r="P37" s="78" t="s">
        <v>72</v>
      </c>
    </row>
    <row r="38" customFormat="false" ht="20.85" hidden="false" customHeight="false" outlineLevel="0" collapsed="false">
      <c r="A38" s="71" t="str">
        <f aca="false">LOOKUP(B38,Ztech!$A$1:$A$10,Ztech!$B$1:$B$10)</f>
        <v>L1</v>
      </c>
      <c r="B38" s="72" t="s">
        <v>56</v>
      </c>
      <c r="C38" s="86" t="s">
        <v>73</v>
      </c>
      <c r="D38" s="13"/>
      <c r="E38" s="14" t="n">
        <v>1</v>
      </c>
      <c r="F38" s="74" t="n">
        <v>24</v>
      </c>
      <c r="G38" s="75"/>
      <c r="H38" s="76"/>
      <c r="I38" s="74"/>
      <c r="J38" s="74"/>
      <c r="K38" s="77" t="n">
        <v>1</v>
      </c>
      <c r="L38" s="75"/>
      <c r="M38" s="74" t="n">
        <v>1</v>
      </c>
      <c r="N38" s="74"/>
      <c r="O38" s="74"/>
      <c r="P38" s="78"/>
    </row>
    <row r="39" customFormat="false" ht="13.8" hidden="false" customHeight="false" outlineLevel="0" collapsed="false">
      <c r="A39" s="71" t="str">
        <f aca="false">LOOKUP(B39,Ztech!$A$1:$A$10,Ztech!$B$1:$B$10)</f>
        <v>L1</v>
      </c>
      <c r="B39" s="72" t="s">
        <v>56</v>
      </c>
      <c r="C39" s="88" t="s">
        <v>74</v>
      </c>
      <c r="D39" s="18"/>
      <c r="E39" s="19" t="n">
        <v>1.5</v>
      </c>
      <c r="F39" s="89" t="n">
        <v>5</v>
      </c>
      <c r="G39" s="90"/>
      <c r="H39" s="91"/>
      <c r="I39" s="89"/>
      <c r="J39" s="89"/>
      <c r="K39" s="77" t="n">
        <v>1.5</v>
      </c>
      <c r="L39" s="75"/>
      <c r="M39" s="74" t="n">
        <v>1.5</v>
      </c>
      <c r="N39" s="89"/>
      <c r="O39" s="89"/>
      <c r="P39" s="92"/>
    </row>
    <row r="40" customFormat="false" ht="13.8" hidden="false" customHeight="false" outlineLevel="0" collapsed="false">
      <c r="A40" s="71" t="str">
        <f aca="false">LOOKUP(B40,Ztech!$A$1:$A$10,Ztech!$B$1:$B$10)</f>
        <v>L1</v>
      </c>
      <c r="B40" s="72" t="s">
        <v>56</v>
      </c>
      <c r="C40" s="88" t="s">
        <v>75</v>
      </c>
      <c r="D40" s="13"/>
      <c r="E40" s="14" t="n">
        <v>1.5</v>
      </c>
      <c r="F40" s="74" t="n">
        <v>10</v>
      </c>
      <c r="G40" s="75"/>
      <c r="H40" s="76"/>
      <c r="I40" s="74"/>
      <c r="J40" s="74"/>
      <c r="K40" s="77" t="n">
        <v>1.5</v>
      </c>
      <c r="L40" s="75"/>
      <c r="M40" s="74" t="n">
        <v>1.5</v>
      </c>
      <c r="N40" s="74"/>
      <c r="O40" s="74"/>
      <c r="P40" s="78"/>
      <c r="T40" s="87"/>
      <c r="U40" s="87"/>
      <c r="V40" s="87"/>
    </row>
    <row r="41" customFormat="false" ht="20.85" hidden="false" customHeight="false" outlineLevel="0" collapsed="false">
      <c r="A41" s="71" t="str">
        <f aca="false">LOOKUP(B41,Ztech!$A$1:$A$10,Ztech!$B$1:$B$10)</f>
        <v>L2</v>
      </c>
      <c r="B41" s="72" t="s">
        <v>76</v>
      </c>
      <c r="C41" s="73" t="s">
        <v>77</v>
      </c>
      <c r="D41" s="13"/>
      <c r="E41" s="14" t="n">
        <v>6</v>
      </c>
      <c r="F41" s="74" t="n">
        <v>60</v>
      </c>
      <c r="G41" s="75"/>
      <c r="H41" s="76"/>
      <c r="I41" s="74" t="n">
        <v>6</v>
      </c>
      <c r="J41" s="74"/>
      <c r="K41" s="77"/>
      <c r="L41" s="75"/>
      <c r="M41" s="74"/>
      <c r="N41" s="74" t="n">
        <v>6</v>
      </c>
      <c r="O41" s="74"/>
      <c r="P41" s="78"/>
    </row>
    <row r="42" customFormat="false" ht="13.8" hidden="false" customHeight="false" outlineLevel="0" collapsed="false">
      <c r="A42" s="71" t="str">
        <f aca="false">LOOKUP(B42,Ztech!$A$1:$A$10,Ztech!$B$1:$B$10)</f>
        <v>L2</v>
      </c>
      <c r="B42" s="72" t="s">
        <v>76</v>
      </c>
      <c r="C42" s="73" t="s">
        <v>78</v>
      </c>
      <c r="D42" s="13"/>
      <c r="E42" s="14" t="n">
        <v>1</v>
      </c>
      <c r="F42" s="74" t="n">
        <v>14</v>
      </c>
      <c r="G42" s="75"/>
      <c r="H42" s="76"/>
      <c r="I42" s="74"/>
      <c r="J42" s="74" t="n">
        <v>1</v>
      </c>
      <c r="K42" s="77"/>
      <c r="L42" s="75"/>
      <c r="M42" s="74"/>
      <c r="N42" s="74" t="n">
        <v>1</v>
      </c>
      <c r="O42" s="74"/>
      <c r="P42" s="78"/>
    </row>
    <row r="43" customFormat="false" ht="13.8" hidden="false" customHeight="false" outlineLevel="0" collapsed="false">
      <c r="A43" s="71" t="str">
        <f aca="false">LOOKUP(B43,Ztech!$A$1:$A$10,Ztech!$B$1:$B$10)</f>
        <v>L2</v>
      </c>
      <c r="B43" s="72" t="s">
        <v>76</v>
      </c>
      <c r="C43" s="73" t="s">
        <v>79</v>
      </c>
      <c r="D43" s="13"/>
      <c r="E43" s="14" t="n">
        <v>5</v>
      </c>
      <c r="F43" s="74" t="n">
        <v>44</v>
      </c>
      <c r="G43" s="75"/>
      <c r="H43" s="76"/>
      <c r="I43" s="74" t="n">
        <v>5</v>
      </c>
      <c r="J43" s="74"/>
      <c r="K43" s="77"/>
      <c r="L43" s="75"/>
      <c r="M43" s="74"/>
      <c r="N43" s="74" t="n">
        <v>5</v>
      </c>
      <c r="O43" s="74"/>
      <c r="P43" s="78"/>
    </row>
    <row r="44" customFormat="false" ht="13.8" hidden="false" customHeight="false" outlineLevel="0" collapsed="false">
      <c r="A44" s="71" t="str">
        <f aca="false">LOOKUP(B44,Ztech!$A$1:$A$10,Ztech!$B$1:$B$10)</f>
        <v>L2</v>
      </c>
      <c r="B44" s="72" t="s">
        <v>76</v>
      </c>
      <c r="C44" s="73" t="s">
        <v>80</v>
      </c>
      <c r="D44" s="13"/>
      <c r="E44" s="14" t="n">
        <v>6</v>
      </c>
      <c r="F44" s="74" t="n">
        <v>60</v>
      </c>
      <c r="G44" s="75"/>
      <c r="H44" s="76"/>
      <c r="I44" s="74" t="n">
        <v>6</v>
      </c>
      <c r="J44" s="74"/>
      <c r="K44" s="77"/>
      <c r="L44" s="75"/>
      <c r="M44" s="74"/>
      <c r="N44" s="74" t="n">
        <v>6</v>
      </c>
      <c r="O44" s="74"/>
      <c r="P44" s="78"/>
    </row>
    <row r="45" customFormat="false" ht="13.8" hidden="false" customHeight="false" outlineLevel="0" collapsed="false">
      <c r="A45" s="71" t="str">
        <f aca="false">LOOKUP(B45,Ztech!$A$1:$A$10,Ztech!$B$1:$B$10)</f>
        <v>L2</v>
      </c>
      <c r="B45" s="72" t="s">
        <v>76</v>
      </c>
      <c r="C45" s="73" t="s">
        <v>81</v>
      </c>
      <c r="D45" s="13"/>
      <c r="E45" s="14" t="n">
        <v>6</v>
      </c>
      <c r="F45" s="74" t="n">
        <v>60</v>
      </c>
      <c r="G45" s="75"/>
      <c r="H45" s="76"/>
      <c r="I45" s="74" t="n">
        <v>6</v>
      </c>
      <c r="J45" s="74"/>
      <c r="K45" s="77"/>
      <c r="L45" s="75"/>
      <c r="M45" s="74"/>
      <c r="N45" s="74" t="n">
        <v>6</v>
      </c>
      <c r="O45" s="74"/>
      <c r="P45" s="78"/>
    </row>
    <row r="46" customFormat="false" ht="13.8" hidden="false" customHeight="false" outlineLevel="0" collapsed="false">
      <c r="A46" s="71" t="str">
        <f aca="false">LOOKUP(B46,Ztech!$A$1:$A$10,Ztech!$B$1:$B$10)</f>
        <v>L2</v>
      </c>
      <c r="B46" s="72" t="s">
        <v>76</v>
      </c>
      <c r="C46" s="73" t="s">
        <v>82</v>
      </c>
      <c r="D46" s="13"/>
      <c r="E46" s="14" t="n">
        <v>3</v>
      </c>
      <c r="F46" s="74" t="n">
        <v>30</v>
      </c>
      <c r="G46" s="75"/>
      <c r="H46" s="76"/>
      <c r="I46" s="74"/>
      <c r="J46" s="74" t="n">
        <v>3</v>
      </c>
      <c r="K46" s="77"/>
      <c r="L46" s="75"/>
      <c r="M46" s="74" t="n">
        <v>3</v>
      </c>
      <c r="N46" s="74"/>
      <c r="O46" s="74"/>
      <c r="P46" s="78"/>
    </row>
    <row r="47" customFormat="false" ht="13.8" hidden="false" customHeight="false" outlineLevel="0" collapsed="false">
      <c r="A47" s="71" t="str">
        <f aca="false">LOOKUP(B47,Ztech!$A$1:$A$10,Ztech!$B$1:$B$10)</f>
        <v>L2</v>
      </c>
      <c r="B47" s="72" t="s">
        <v>76</v>
      </c>
      <c r="C47" s="73" t="s">
        <v>83</v>
      </c>
      <c r="D47" s="13"/>
      <c r="E47" s="14" t="n">
        <v>2</v>
      </c>
      <c r="F47" s="74" t="n">
        <v>15</v>
      </c>
      <c r="G47" s="75"/>
      <c r="H47" s="76"/>
      <c r="I47" s="74"/>
      <c r="J47" s="74"/>
      <c r="K47" s="77" t="n">
        <v>2</v>
      </c>
      <c r="L47" s="75" t="n">
        <v>2</v>
      </c>
      <c r="M47" s="74"/>
      <c r="N47" s="74"/>
      <c r="O47" s="74"/>
      <c r="P47" s="78"/>
    </row>
    <row r="48" customFormat="false" ht="13.8" hidden="false" customHeight="false" outlineLevel="0" collapsed="false">
      <c r="A48" s="71" t="str">
        <f aca="false">LOOKUP(B48,Ztech!$A$1:$A$10,Ztech!$B$1:$B$10)</f>
        <v>L2</v>
      </c>
      <c r="B48" s="72" t="s">
        <v>76</v>
      </c>
      <c r="C48" s="73" t="s">
        <v>84</v>
      </c>
      <c r="D48" s="13"/>
      <c r="E48" s="14" t="n">
        <v>1</v>
      </c>
      <c r="F48" s="74" t="n">
        <v>8</v>
      </c>
      <c r="G48" s="75"/>
      <c r="H48" s="76"/>
      <c r="I48" s="74"/>
      <c r="J48" s="74"/>
      <c r="K48" s="77" t="n">
        <v>1</v>
      </c>
      <c r="L48" s="75"/>
      <c r="M48" s="74" t="n">
        <v>1</v>
      </c>
      <c r="N48" s="74"/>
      <c r="O48" s="74"/>
      <c r="P48" s="78"/>
    </row>
    <row r="49" customFormat="false" ht="13.8" hidden="false" customHeight="false" outlineLevel="0" collapsed="false">
      <c r="A49" s="71" t="str">
        <f aca="false">LOOKUP(B49,Ztech!$A$1:$A$10,Ztech!$B$1:$B$10)</f>
        <v>L2</v>
      </c>
      <c r="B49" s="72" t="s">
        <v>76</v>
      </c>
      <c r="C49" s="93" t="s">
        <v>85</v>
      </c>
      <c r="D49" s="13"/>
      <c r="E49" s="14" t="n">
        <v>1.5</v>
      </c>
      <c r="F49" s="74" t="n">
        <v>10</v>
      </c>
      <c r="G49" s="75"/>
      <c r="H49" s="76"/>
      <c r="I49" s="74"/>
      <c r="J49" s="74"/>
      <c r="K49" s="77" t="n">
        <v>1.5</v>
      </c>
      <c r="L49" s="75"/>
      <c r="M49" s="74" t="n">
        <v>1.5</v>
      </c>
      <c r="N49" s="74"/>
      <c r="O49" s="74"/>
      <c r="P49" s="78"/>
    </row>
    <row r="50" customFormat="false" ht="13.8" hidden="false" customHeight="false" outlineLevel="0" collapsed="false">
      <c r="A50" s="71" t="str">
        <f aca="false">LOOKUP(B50,Ztech!$A$1:$A$10,Ztech!$B$1:$B$10)</f>
        <v>L2</v>
      </c>
      <c r="B50" s="72" t="s">
        <v>76</v>
      </c>
      <c r="C50" s="93" t="s">
        <v>86</v>
      </c>
      <c r="D50" s="13"/>
      <c r="E50" s="14" t="n">
        <v>2.5</v>
      </c>
      <c r="F50" s="74" t="n">
        <v>20</v>
      </c>
      <c r="G50" s="75"/>
      <c r="H50" s="76"/>
      <c r="I50" s="74"/>
      <c r="J50" s="74"/>
      <c r="K50" s="77" t="n">
        <v>2.5</v>
      </c>
      <c r="L50" s="75"/>
      <c r="M50" s="74" t="n">
        <v>2.5</v>
      </c>
      <c r="N50" s="74"/>
      <c r="O50" s="74"/>
      <c r="P50" s="78"/>
    </row>
    <row r="51" customFormat="false" ht="13.8" hidden="false" customHeight="false" outlineLevel="0" collapsed="false">
      <c r="A51" s="71" t="str">
        <f aca="false">LOOKUP(B51,Ztech!$A$1:$A$10,Ztech!$B$1:$B$10)</f>
        <v>L2</v>
      </c>
      <c r="B51" s="72" t="s">
        <v>76</v>
      </c>
      <c r="C51" s="93" t="s">
        <v>87</v>
      </c>
      <c r="D51" s="13"/>
      <c r="E51" s="14" t="n">
        <v>1.5</v>
      </c>
      <c r="F51" s="74" t="n">
        <v>20</v>
      </c>
      <c r="G51" s="75"/>
      <c r="H51" s="76" t="n">
        <v>1.5</v>
      </c>
      <c r="I51" s="74"/>
      <c r="J51" s="74"/>
      <c r="K51" s="77"/>
      <c r="L51" s="75"/>
      <c r="M51" s="74"/>
      <c r="N51" s="74" t="n">
        <v>1.5</v>
      </c>
      <c r="O51" s="74"/>
      <c r="P51" s="78"/>
    </row>
    <row r="52" customFormat="false" ht="13.8" hidden="false" customHeight="false" outlineLevel="0" collapsed="false">
      <c r="A52" s="71" t="str">
        <f aca="false">LOOKUP(B52,Ztech!$A$1:$A$10,Ztech!$B$1:$B$10)</f>
        <v>L2</v>
      </c>
      <c r="B52" s="72" t="s">
        <v>88</v>
      </c>
      <c r="C52" s="73" t="s">
        <v>89</v>
      </c>
      <c r="D52" s="13"/>
      <c r="E52" s="14" t="n">
        <v>6</v>
      </c>
      <c r="F52" s="74" t="n">
        <v>60</v>
      </c>
      <c r="G52" s="75"/>
      <c r="H52" s="76" t="n">
        <v>6</v>
      </c>
      <c r="I52" s="74"/>
      <c r="J52" s="74"/>
      <c r="K52" s="77"/>
      <c r="L52" s="75"/>
      <c r="M52" s="74"/>
      <c r="N52" s="74" t="n">
        <v>6</v>
      </c>
      <c r="O52" s="74"/>
      <c r="P52" s="78"/>
    </row>
    <row r="53" customFormat="false" ht="20.85" hidden="false" customHeight="false" outlineLevel="0" collapsed="false">
      <c r="A53" s="71" t="str">
        <f aca="false">LOOKUP(B53,Ztech!$A$1:$A$10,Ztech!$B$1:$B$10)</f>
        <v>L2</v>
      </c>
      <c r="B53" s="72" t="s">
        <v>88</v>
      </c>
      <c r="C53" s="73" t="s">
        <v>90</v>
      </c>
      <c r="D53" s="13"/>
      <c r="E53" s="14" t="n">
        <v>6</v>
      </c>
      <c r="F53" s="74" t="n">
        <v>60</v>
      </c>
      <c r="G53" s="75"/>
      <c r="H53" s="76"/>
      <c r="I53" s="74" t="n">
        <v>6</v>
      </c>
      <c r="J53" s="74"/>
      <c r="K53" s="77"/>
      <c r="L53" s="75"/>
      <c r="M53" s="74"/>
      <c r="N53" s="74" t="n">
        <v>6</v>
      </c>
      <c r="O53" s="74"/>
      <c r="P53" s="78"/>
    </row>
    <row r="54" customFormat="false" ht="13.8" hidden="false" customHeight="false" outlineLevel="0" collapsed="false">
      <c r="A54" s="71" t="str">
        <f aca="false">LOOKUP(B54,Ztech!$A$1:$A$10,Ztech!$B$1:$B$10)</f>
        <v>L2</v>
      </c>
      <c r="B54" s="72" t="s">
        <v>88</v>
      </c>
      <c r="C54" s="73" t="s">
        <v>91</v>
      </c>
      <c r="D54" s="13"/>
      <c r="E54" s="14" t="n">
        <v>6</v>
      </c>
      <c r="F54" s="74" t="n">
        <v>60</v>
      </c>
      <c r="G54" s="75"/>
      <c r="H54" s="76"/>
      <c r="I54" s="74" t="n">
        <v>6</v>
      </c>
      <c r="J54" s="74"/>
      <c r="K54" s="77"/>
      <c r="L54" s="75"/>
      <c r="M54" s="74"/>
      <c r="N54" s="74" t="n">
        <v>6</v>
      </c>
      <c r="O54" s="74"/>
      <c r="P54" s="78"/>
    </row>
    <row r="55" customFormat="false" ht="20.85" hidden="false" customHeight="false" outlineLevel="0" collapsed="false">
      <c r="A55" s="71" t="str">
        <f aca="false">LOOKUP(B55,Ztech!$A$1:$A$10,Ztech!$B$1:$B$10)</f>
        <v>L2</v>
      </c>
      <c r="B55" s="72" t="s">
        <v>88</v>
      </c>
      <c r="C55" s="73" t="s">
        <v>92</v>
      </c>
      <c r="D55" s="13"/>
      <c r="E55" s="14" t="n">
        <v>3</v>
      </c>
      <c r="F55" s="74" t="n">
        <v>30</v>
      </c>
      <c r="G55" s="75"/>
      <c r="H55" s="76" t="n">
        <v>3</v>
      </c>
      <c r="I55" s="74"/>
      <c r="J55" s="74"/>
      <c r="K55" s="77"/>
      <c r="L55" s="75"/>
      <c r="M55" s="74"/>
      <c r="N55" s="74" t="n">
        <v>3</v>
      </c>
      <c r="O55" s="74"/>
      <c r="P55" s="78"/>
    </row>
    <row r="56" customFormat="false" ht="20.85" hidden="false" customHeight="false" outlineLevel="0" collapsed="false">
      <c r="A56" s="71" t="str">
        <f aca="false">LOOKUP(B56,Ztech!$A$1:$A$10,Ztech!$B$1:$B$10)</f>
        <v>L2</v>
      </c>
      <c r="B56" s="72" t="s">
        <v>88</v>
      </c>
      <c r="C56" s="73" t="s">
        <v>93</v>
      </c>
      <c r="D56" s="13"/>
      <c r="E56" s="14" t="n">
        <v>3</v>
      </c>
      <c r="F56" s="74" t="n">
        <v>30</v>
      </c>
      <c r="G56" s="75"/>
      <c r="H56" s="76" t="n">
        <v>3</v>
      </c>
      <c r="I56" s="74"/>
      <c r="J56" s="74"/>
      <c r="K56" s="77"/>
      <c r="L56" s="75"/>
      <c r="M56" s="74"/>
      <c r="N56" s="74" t="n">
        <v>3</v>
      </c>
      <c r="O56" s="74"/>
      <c r="P56" s="78"/>
    </row>
    <row r="57" customFormat="false" ht="13.8" hidden="false" customHeight="false" outlineLevel="0" collapsed="false">
      <c r="A57" s="71" t="str">
        <f aca="false">LOOKUP(B57,Ztech!$A$1:$A$10,Ztech!$B$1:$B$10)</f>
        <v>L2</v>
      </c>
      <c r="B57" s="72" t="s">
        <v>88</v>
      </c>
      <c r="C57" s="73" t="s">
        <v>94</v>
      </c>
      <c r="D57" s="13"/>
      <c r="E57" s="14" t="n">
        <v>3</v>
      </c>
      <c r="F57" s="74" t="n">
        <v>5</v>
      </c>
      <c r="G57" s="75"/>
      <c r="H57" s="76"/>
      <c r="I57" s="74" t="n">
        <v>3</v>
      </c>
      <c r="J57" s="74"/>
      <c r="K57" s="77"/>
      <c r="L57" s="75"/>
      <c r="M57" s="74"/>
      <c r="N57" s="74"/>
      <c r="O57" s="74"/>
      <c r="P57" s="78" t="s">
        <v>95</v>
      </c>
    </row>
    <row r="58" customFormat="false" ht="13.8" hidden="false" customHeight="false" outlineLevel="0" collapsed="false">
      <c r="A58" s="71" t="str">
        <f aca="false">LOOKUP(B58,Ztech!$A$1:$A$10,Ztech!$B$1:$B$10)</f>
        <v>L2</v>
      </c>
      <c r="B58" s="72" t="s">
        <v>88</v>
      </c>
      <c r="C58" s="73" t="s">
        <v>96</v>
      </c>
      <c r="D58" s="13"/>
      <c r="E58" s="14" t="n">
        <v>2</v>
      </c>
      <c r="F58" s="74" t="n">
        <v>15</v>
      </c>
      <c r="G58" s="75"/>
      <c r="H58" s="76"/>
      <c r="I58" s="74"/>
      <c r="J58" s="74"/>
      <c r="K58" s="77" t="n">
        <v>2</v>
      </c>
      <c r="L58" s="75" t="n">
        <v>2</v>
      </c>
      <c r="M58" s="74"/>
      <c r="N58" s="74"/>
      <c r="O58" s="74"/>
      <c r="P58" s="78"/>
    </row>
    <row r="59" customFormat="false" ht="13.8" hidden="false" customHeight="false" outlineLevel="0" collapsed="false">
      <c r="A59" s="71" t="str">
        <f aca="false">LOOKUP(B59,Ztech!$A$1:$A$10,Ztech!$B$1:$B$10)</f>
        <v>L2</v>
      </c>
      <c r="B59" s="72" t="s">
        <v>88</v>
      </c>
      <c r="C59" s="73" t="s">
        <v>97</v>
      </c>
      <c r="D59" s="13"/>
      <c r="E59" s="14" t="n">
        <v>1</v>
      </c>
      <c r="F59" s="74" t="n">
        <v>8</v>
      </c>
      <c r="G59" s="75"/>
      <c r="H59" s="76"/>
      <c r="I59" s="74"/>
      <c r="J59" s="74"/>
      <c r="K59" s="77" t="n">
        <v>1</v>
      </c>
      <c r="L59" s="75"/>
      <c r="M59" s="74" t="n">
        <v>1</v>
      </c>
      <c r="N59" s="74"/>
      <c r="O59" s="74"/>
      <c r="P59" s="78"/>
    </row>
    <row r="60" customFormat="false" ht="13.8" hidden="false" customHeight="false" outlineLevel="0" collapsed="false">
      <c r="A60" s="71" t="str">
        <f aca="false">LOOKUP(B60,Ztech!$A$1:$A$10,Ztech!$B$1:$B$10)</f>
        <v>L2</v>
      </c>
      <c r="B60" s="72" t="s">
        <v>88</v>
      </c>
      <c r="C60" s="86" t="s">
        <v>98</v>
      </c>
      <c r="D60" s="13"/>
      <c r="E60" s="14" t="n">
        <v>1</v>
      </c>
      <c r="F60" s="74" t="n">
        <v>5</v>
      </c>
      <c r="G60" s="75"/>
      <c r="H60" s="76"/>
      <c r="I60" s="74"/>
      <c r="J60" s="74"/>
      <c r="K60" s="77" t="n">
        <v>1</v>
      </c>
      <c r="L60" s="75"/>
      <c r="M60" s="74"/>
      <c r="N60" s="74" t="n">
        <v>1</v>
      </c>
      <c r="O60" s="74"/>
      <c r="P60" s="78"/>
    </row>
    <row r="61" customFormat="false" ht="13.8" hidden="false" customHeight="false" outlineLevel="0" collapsed="false">
      <c r="A61" s="71" t="str">
        <f aca="false">LOOKUP(B61,Ztech!$A$1:$A$10,Ztech!$B$1:$B$10)</f>
        <v>L2</v>
      </c>
      <c r="B61" s="72" t="s">
        <v>88</v>
      </c>
      <c r="C61" s="86" t="s">
        <v>99</v>
      </c>
      <c r="D61" s="13"/>
      <c r="E61" s="14" t="n">
        <v>1.5</v>
      </c>
      <c r="F61" s="74" t="n">
        <v>20</v>
      </c>
      <c r="G61" s="75"/>
      <c r="H61" s="76" t="n">
        <v>1.5</v>
      </c>
      <c r="I61" s="74"/>
      <c r="J61" s="74"/>
      <c r="K61" s="77"/>
      <c r="L61" s="75"/>
      <c r="M61" s="74"/>
      <c r="N61" s="74" t="n">
        <v>1.5</v>
      </c>
      <c r="O61" s="74"/>
      <c r="P61" s="78"/>
    </row>
    <row r="62" customFormat="false" ht="20.85" hidden="false" customHeight="false" outlineLevel="0" collapsed="false">
      <c r="A62" s="71" t="str">
        <f aca="false">LOOKUP(B62,Ztech!$A$1:$A$10,Ztech!$B$1:$B$10)</f>
        <v>L2</v>
      </c>
      <c r="B62" s="72" t="s">
        <v>88</v>
      </c>
      <c r="C62" s="86" t="s">
        <v>100</v>
      </c>
      <c r="D62" s="13"/>
      <c r="E62" s="14" t="n">
        <v>5</v>
      </c>
      <c r="F62" s="74"/>
      <c r="G62" s="75"/>
      <c r="H62" s="76"/>
      <c r="I62" s="74"/>
      <c r="J62" s="74" t="n">
        <v>5</v>
      </c>
      <c r="K62" s="77"/>
      <c r="L62" s="75"/>
      <c r="M62" s="74" t="n">
        <v>5</v>
      </c>
      <c r="N62" s="74"/>
      <c r="O62" s="74"/>
      <c r="P62" s="78"/>
    </row>
    <row r="63" customFormat="false" ht="13.8" hidden="false" customHeight="false" outlineLevel="0" collapsed="false">
      <c r="A63" s="71" t="str">
        <f aca="false">LOOKUP(B63,Ztech!$A$1:$A$10,Ztech!$B$1:$B$10)</f>
        <v>L3</v>
      </c>
      <c r="B63" s="72" t="s">
        <v>101</v>
      </c>
      <c r="C63" s="73" t="s">
        <v>102</v>
      </c>
      <c r="D63" s="13"/>
      <c r="E63" s="14" t="n">
        <v>6</v>
      </c>
      <c r="F63" s="74" t="n">
        <v>60</v>
      </c>
      <c r="G63" s="75"/>
      <c r="H63" s="76" t="n">
        <v>6</v>
      </c>
      <c r="I63" s="74"/>
      <c r="J63" s="74"/>
      <c r="K63" s="77"/>
      <c r="L63" s="75"/>
      <c r="M63" s="74"/>
      <c r="N63" s="74" t="n">
        <v>6</v>
      </c>
      <c r="O63" s="74"/>
      <c r="P63" s="78"/>
    </row>
    <row r="64" customFormat="false" ht="20.85" hidden="false" customHeight="false" outlineLevel="0" collapsed="false">
      <c r="A64" s="71" t="str">
        <f aca="false">LOOKUP(B64,Ztech!$A$1:$A$10,Ztech!$B$1:$B$10)</f>
        <v>L3</v>
      </c>
      <c r="B64" s="72" t="s">
        <v>101</v>
      </c>
      <c r="C64" s="73" t="s">
        <v>103</v>
      </c>
      <c r="D64" s="13"/>
      <c r="E64" s="14" t="n">
        <v>3</v>
      </c>
      <c r="F64" s="74" t="n">
        <v>30</v>
      </c>
      <c r="G64" s="75"/>
      <c r="H64" s="76" t="n">
        <v>3</v>
      </c>
      <c r="I64" s="74"/>
      <c r="J64" s="74"/>
      <c r="K64" s="77"/>
      <c r="L64" s="75"/>
      <c r="M64" s="74"/>
      <c r="N64" s="74" t="n">
        <v>3</v>
      </c>
      <c r="O64" s="74"/>
      <c r="P64" s="78"/>
    </row>
    <row r="65" customFormat="false" ht="13.8" hidden="false" customHeight="false" outlineLevel="0" collapsed="false">
      <c r="A65" s="71" t="str">
        <f aca="false">LOOKUP(B65,Ztech!$A$1:$A$10,Ztech!$B$1:$B$10)</f>
        <v>L3</v>
      </c>
      <c r="B65" s="72" t="s">
        <v>101</v>
      </c>
      <c r="C65" s="73" t="s">
        <v>104</v>
      </c>
      <c r="D65" s="13"/>
      <c r="E65" s="14" t="n">
        <v>3</v>
      </c>
      <c r="F65" s="74" t="n">
        <v>30</v>
      </c>
      <c r="G65" s="75"/>
      <c r="H65" s="76" t="n">
        <v>3</v>
      </c>
      <c r="I65" s="74"/>
      <c r="J65" s="74"/>
      <c r="K65" s="77"/>
      <c r="L65" s="75"/>
      <c r="M65" s="74"/>
      <c r="N65" s="74" t="n">
        <v>3</v>
      </c>
      <c r="O65" s="74"/>
      <c r="P65" s="78"/>
    </row>
    <row r="66" customFormat="false" ht="20.85" hidden="false" customHeight="false" outlineLevel="0" collapsed="false">
      <c r="A66" s="71" t="str">
        <f aca="false">LOOKUP(B66,Ztech!$A$1:$A$10,Ztech!$B$1:$B$10)</f>
        <v>L3</v>
      </c>
      <c r="B66" s="72" t="s">
        <v>101</v>
      </c>
      <c r="C66" s="73" t="s">
        <v>105</v>
      </c>
      <c r="D66" s="13"/>
      <c r="E66" s="14" t="n">
        <v>6</v>
      </c>
      <c r="F66" s="74" t="n">
        <v>60</v>
      </c>
      <c r="G66" s="75"/>
      <c r="H66" s="76"/>
      <c r="I66" s="74" t="n">
        <v>6</v>
      </c>
      <c r="J66" s="74"/>
      <c r="K66" s="77"/>
      <c r="L66" s="75"/>
      <c r="M66" s="74"/>
      <c r="N66" s="74" t="n">
        <v>6</v>
      </c>
      <c r="O66" s="74"/>
      <c r="P66" s="78"/>
    </row>
    <row r="67" customFormat="false" ht="13.8" hidden="false" customHeight="false" outlineLevel="0" collapsed="false">
      <c r="A67" s="71" t="str">
        <f aca="false">LOOKUP(B67,Ztech!$A$1:$A$10,Ztech!$B$1:$B$10)</f>
        <v>L3</v>
      </c>
      <c r="B67" s="72" t="s">
        <v>101</v>
      </c>
      <c r="C67" s="73" t="s">
        <v>106</v>
      </c>
      <c r="D67" s="13"/>
      <c r="E67" s="14" t="n">
        <v>3</v>
      </c>
      <c r="F67" s="74" t="n">
        <v>30</v>
      </c>
      <c r="G67" s="75"/>
      <c r="H67" s="76"/>
      <c r="I67" s="74" t="n">
        <v>3</v>
      </c>
      <c r="J67" s="74"/>
      <c r="K67" s="77"/>
      <c r="L67" s="75"/>
      <c r="M67" s="74"/>
      <c r="N67" s="74" t="n">
        <v>3</v>
      </c>
      <c r="O67" s="74"/>
      <c r="P67" s="78"/>
    </row>
    <row r="68" customFormat="false" ht="13.8" hidden="false" customHeight="false" outlineLevel="0" collapsed="false">
      <c r="A68" s="71" t="str">
        <f aca="false">LOOKUP(B68,Ztech!$A$1:$A$10,Ztech!$B$1:$B$10)</f>
        <v>L3</v>
      </c>
      <c r="B68" s="72" t="s">
        <v>101</v>
      </c>
      <c r="C68" s="73" t="s">
        <v>107</v>
      </c>
      <c r="D68" s="13"/>
      <c r="E68" s="14" t="n">
        <v>3</v>
      </c>
      <c r="F68" s="74" t="n">
        <v>30</v>
      </c>
      <c r="G68" s="75"/>
      <c r="H68" s="76"/>
      <c r="I68" s="74" t="n">
        <v>3</v>
      </c>
      <c r="J68" s="74"/>
      <c r="K68" s="77"/>
      <c r="L68" s="75"/>
      <c r="M68" s="74"/>
      <c r="N68" s="74" t="n">
        <v>3</v>
      </c>
      <c r="O68" s="74"/>
      <c r="P68" s="78"/>
    </row>
    <row r="69" customFormat="false" ht="13.8" hidden="false" customHeight="false" outlineLevel="0" collapsed="false">
      <c r="A69" s="71" t="str">
        <f aca="false">LOOKUP(B69,Ztech!$A$1:$A$10,Ztech!$B$1:$B$10)</f>
        <v>L3</v>
      </c>
      <c r="B69" s="72" t="s">
        <v>101</v>
      </c>
      <c r="C69" s="73" t="s">
        <v>108</v>
      </c>
      <c r="D69" s="13"/>
      <c r="E69" s="14" t="n">
        <v>3</v>
      </c>
      <c r="F69" s="74" t="n">
        <v>15</v>
      </c>
      <c r="G69" s="75"/>
      <c r="H69" s="76"/>
      <c r="I69" s="74"/>
      <c r="J69" s="74"/>
      <c r="K69" s="77" t="n">
        <v>3</v>
      </c>
      <c r="L69" s="75"/>
      <c r="M69" s="74" t="n">
        <v>3</v>
      </c>
      <c r="N69" s="74"/>
      <c r="O69" s="74"/>
      <c r="P69" s="78"/>
    </row>
    <row r="70" customFormat="false" ht="20.85" hidden="false" customHeight="false" outlineLevel="0" collapsed="false">
      <c r="A70" s="71" t="str">
        <f aca="false">LOOKUP(B70,Ztech!$A$1:$A$10,Ztech!$B$1:$B$10)</f>
        <v>L3</v>
      </c>
      <c r="B70" s="72" t="s">
        <v>101</v>
      </c>
      <c r="C70" s="73" t="s">
        <v>109</v>
      </c>
      <c r="D70" s="13"/>
      <c r="E70" s="14" t="n">
        <v>3</v>
      </c>
      <c r="F70" s="74" t="n">
        <v>49</v>
      </c>
      <c r="G70" s="75"/>
      <c r="H70" s="76"/>
      <c r="I70" s="74"/>
      <c r="J70" s="74"/>
      <c r="K70" s="77" t="n">
        <v>3</v>
      </c>
      <c r="L70" s="75"/>
      <c r="M70" s="74"/>
      <c r="N70" s="74" t="n">
        <v>3</v>
      </c>
      <c r="O70" s="74"/>
      <c r="P70" s="78"/>
    </row>
    <row r="71" customFormat="false" ht="13.8" hidden="false" customHeight="false" outlineLevel="0" collapsed="false">
      <c r="A71" s="71" t="str">
        <f aca="false">LOOKUP(B71,Ztech!$A$1:$A$10,Ztech!$B$1:$B$10)</f>
        <v>L3</v>
      </c>
      <c r="B71" s="72" t="s">
        <v>101</v>
      </c>
      <c r="C71" s="93" t="s">
        <v>110</v>
      </c>
      <c r="D71" s="13"/>
      <c r="E71" s="14" t="n">
        <v>3</v>
      </c>
      <c r="F71" s="74" t="n">
        <v>20</v>
      </c>
      <c r="G71" s="75"/>
      <c r="H71" s="76"/>
      <c r="I71" s="74"/>
      <c r="J71" s="74"/>
      <c r="K71" s="77" t="n">
        <v>3</v>
      </c>
      <c r="L71" s="75"/>
      <c r="M71" s="74" t="n">
        <v>3</v>
      </c>
      <c r="N71" s="74"/>
      <c r="O71" s="74"/>
      <c r="P71" s="78"/>
    </row>
    <row r="72" customFormat="false" ht="13.8" hidden="false" customHeight="false" outlineLevel="0" collapsed="false">
      <c r="A72" s="71" t="str">
        <f aca="false">LOOKUP(B72,Ztech!$A$1:$A$10,Ztech!$B$1:$B$10)</f>
        <v>L3</v>
      </c>
      <c r="B72" s="72" t="s">
        <v>101</v>
      </c>
      <c r="C72" s="88" t="s">
        <v>111</v>
      </c>
      <c r="D72" s="13"/>
      <c r="E72" s="14" t="n">
        <v>1.5</v>
      </c>
      <c r="F72" s="74" t="n">
        <v>10</v>
      </c>
      <c r="G72" s="75"/>
      <c r="H72" s="76"/>
      <c r="I72" s="74"/>
      <c r="J72" s="74"/>
      <c r="K72" s="77" t="n">
        <v>1.5</v>
      </c>
      <c r="L72" s="75"/>
      <c r="M72" s="74" t="n">
        <v>1.5</v>
      </c>
      <c r="N72" s="74"/>
      <c r="O72" s="74"/>
      <c r="P72" s="78"/>
    </row>
    <row r="73" customFormat="false" ht="13.8" hidden="false" customHeight="false" outlineLevel="0" collapsed="false">
      <c r="A73" s="71" t="str">
        <f aca="false">LOOKUP(B73,Ztech!$A$1:$A$10,Ztech!$B$1:$B$10)</f>
        <v>L3</v>
      </c>
      <c r="B73" s="72" t="s">
        <v>101</v>
      </c>
      <c r="C73" s="88" t="s">
        <v>112</v>
      </c>
      <c r="D73" s="13"/>
      <c r="E73" s="14" t="n">
        <v>1.5</v>
      </c>
      <c r="F73" s="74" t="n">
        <v>20</v>
      </c>
      <c r="G73" s="75"/>
      <c r="H73" s="76"/>
      <c r="I73" s="74" t="n">
        <v>1.5</v>
      </c>
      <c r="J73" s="74"/>
      <c r="K73" s="77"/>
      <c r="L73" s="75"/>
      <c r="M73" s="74"/>
      <c r="N73" s="74" t="n">
        <v>1.5</v>
      </c>
      <c r="O73" s="74"/>
      <c r="P73" s="78"/>
    </row>
    <row r="74" customFormat="false" ht="13.8" hidden="false" customHeight="false" outlineLevel="0" collapsed="false">
      <c r="A74" s="71" t="str">
        <f aca="false">LOOKUP(B74,Ztech!$A$1:$A$10,Ztech!$B$1:$B$10)</f>
        <v>L3</v>
      </c>
      <c r="B74" s="72" t="s">
        <v>113</v>
      </c>
      <c r="C74" s="73" t="s">
        <v>114</v>
      </c>
      <c r="D74" s="13"/>
      <c r="E74" s="14" t="n">
        <v>6</v>
      </c>
      <c r="F74" s="74" t="n">
        <v>60</v>
      </c>
      <c r="G74" s="75"/>
      <c r="H74" s="76"/>
      <c r="I74" s="74" t="n">
        <v>6</v>
      </c>
      <c r="J74" s="74"/>
      <c r="K74" s="77"/>
      <c r="L74" s="75"/>
      <c r="M74" s="74"/>
      <c r="N74" s="74" t="n">
        <v>6</v>
      </c>
      <c r="O74" s="74"/>
      <c r="P74" s="78"/>
    </row>
    <row r="75" customFormat="false" ht="13.8" hidden="false" customHeight="false" outlineLevel="0" collapsed="false">
      <c r="A75" s="71" t="str">
        <f aca="false">LOOKUP(B75,Ztech!$A$1:$A$10,Ztech!$B$1:$B$10)</f>
        <v>L3</v>
      </c>
      <c r="B75" s="72" t="s">
        <v>113</v>
      </c>
      <c r="C75" s="73" t="s">
        <v>115</v>
      </c>
      <c r="D75" s="13"/>
      <c r="E75" s="14" t="n">
        <v>6</v>
      </c>
      <c r="F75" s="74" t="n">
        <v>60</v>
      </c>
      <c r="G75" s="75"/>
      <c r="H75" s="76"/>
      <c r="I75" s="74" t="n">
        <v>6</v>
      </c>
      <c r="J75" s="74"/>
      <c r="K75" s="77"/>
      <c r="L75" s="75"/>
      <c r="M75" s="74"/>
      <c r="N75" s="74" t="n">
        <v>6</v>
      </c>
      <c r="O75" s="74"/>
      <c r="P75" s="78"/>
    </row>
    <row r="76" customFormat="false" ht="13.8" hidden="false" customHeight="false" outlineLevel="0" collapsed="false">
      <c r="A76" s="71" t="str">
        <f aca="false">LOOKUP(B76,Ztech!$A$1:$A$10,Ztech!$B$1:$B$10)</f>
        <v>L3</v>
      </c>
      <c r="B76" s="72" t="s">
        <v>113</v>
      </c>
      <c r="C76" s="73" t="s">
        <v>116</v>
      </c>
      <c r="D76" s="13"/>
      <c r="E76" s="14" t="n">
        <v>6</v>
      </c>
      <c r="F76" s="74" t="n">
        <v>60</v>
      </c>
      <c r="G76" s="75"/>
      <c r="H76" s="76" t="n">
        <v>6</v>
      </c>
      <c r="I76" s="74"/>
      <c r="J76" s="74"/>
      <c r="K76" s="77"/>
      <c r="L76" s="75"/>
      <c r="M76" s="74"/>
      <c r="N76" s="74" t="n">
        <v>6</v>
      </c>
      <c r="O76" s="74"/>
      <c r="P76" s="78"/>
    </row>
    <row r="77" customFormat="false" ht="13.8" hidden="false" customHeight="false" outlineLevel="0" collapsed="false">
      <c r="A77" s="71" t="str">
        <f aca="false">LOOKUP(B77,Ztech!$A$1:$A$10,Ztech!$B$1:$B$10)</f>
        <v>L3</v>
      </c>
      <c r="B77" s="72" t="s">
        <v>113</v>
      </c>
      <c r="C77" s="73" t="s">
        <v>117</v>
      </c>
      <c r="D77" s="13"/>
      <c r="E77" s="14" t="n">
        <v>3</v>
      </c>
      <c r="F77" s="74" t="n">
        <v>30</v>
      </c>
      <c r="G77" s="75"/>
      <c r="H77" s="76"/>
      <c r="I77" s="74" t="n">
        <v>3</v>
      </c>
      <c r="J77" s="74"/>
      <c r="K77" s="77"/>
      <c r="L77" s="75"/>
      <c r="M77" s="74"/>
      <c r="N77" s="74" t="n">
        <v>3</v>
      </c>
      <c r="O77" s="74"/>
      <c r="P77" s="78"/>
    </row>
    <row r="78" customFormat="false" ht="13.8" hidden="false" customHeight="false" outlineLevel="0" collapsed="false">
      <c r="A78" s="71" t="str">
        <f aca="false">LOOKUP(B78,Ztech!$A$1:$A$10,Ztech!$B$1:$B$10)</f>
        <v>L3</v>
      </c>
      <c r="B78" s="72" t="s">
        <v>113</v>
      </c>
      <c r="C78" s="73" t="s">
        <v>118</v>
      </c>
      <c r="D78" s="13"/>
      <c r="E78" s="14" t="n">
        <v>3</v>
      </c>
      <c r="F78" s="74"/>
      <c r="G78" s="75"/>
      <c r="H78" s="76"/>
      <c r="I78" s="74"/>
      <c r="J78" s="74" t="n">
        <v>3</v>
      </c>
      <c r="K78" s="77"/>
      <c r="L78" s="75"/>
      <c r="M78" s="74"/>
      <c r="N78" s="74" t="n">
        <v>3</v>
      </c>
      <c r="O78" s="74"/>
      <c r="P78" s="78"/>
    </row>
    <row r="79" customFormat="false" ht="20.85" hidden="false" customHeight="false" outlineLevel="0" collapsed="false">
      <c r="A79" s="71" t="str">
        <f aca="false">LOOKUP(B79,Ztech!$A$1:$A$10,Ztech!$B$1:$B$10)</f>
        <v>L3</v>
      </c>
      <c r="B79" s="72" t="s">
        <v>113</v>
      </c>
      <c r="C79" s="73" t="s">
        <v>119</v>
      </c>
      <c r="D79" s="13" t="n">
        <v>1.5</v>
      </c>
      <c r="E79" s="14"/>
      <c r="F79" s="74" t="n">
        <v>30</v>
      </c>
      <c r="G79" s="75"/>
      <c r="H79" s="76"/>
      <c r="I79" s="74"/>
      <c r="J79" s="74"/>
      <c r="K79" s="77"/>
      <c r="L79" s="75"/>
      <c r="M79" s="74"/>
      <c r="N79" s="74"/>
      <c r="O79" s="74"/>
      <c r="P79" s="78"/>
    </row>
    <row r="80" customFormat="false" ht="13.8" hidden="false" customHeight="false" outlineLevel="0" collapsed="false">
      <c r="A80" s="71" t="str">
        <f aca="false">LOOKUP(B80,Ztech!$A$1:$A$10,Ztech!$B$1:$B$10)</f>
        <v>L3</v>
      </c>
      <c r="B80" s="72" t="s">
        <v>113</v>
      </c>
      <c r="C80" s="73" t="s">
        <v>120</v>
      </c>
      <c r="D80" s="13" t="n">
        <v>1.5</v>
      </c>
      <c r="E80" s="14"/>
      <c r="F80" s="74" t="n">
        <v>30</v>
      </c>
      <c r="G80" s="75"/>
      <c r="H80" s="76"/>
      <c r="I80" s="74"/>
      <c r="J80" s="74"/>
      <c r="K80" s="77"/>
      <c r="L80" s="75"/>
      <c r="M80" s="74"/>
      <c r="N80" s="74"/>
      <c r="O80" s="74"/>
      <c r="P80" s="78"/>
    </row>
    <row r="81" customFormat="false" ht="20.85" hidden="false" customHeight="false" outlineLevel="0" collapsed="false">
      <c r="A81" s="71" t="str">
        <f aca="false">LOOKUP(B81,Ztech!$A$1:$A$10,Ztech!$B$1:$B$10)</f>
        <v>L3</v>
      </c>
      <c r="B81" s="72" t="s">
        <v>113</v>
      </c>
      <c r="C81" s="73" t="s">
        <v>121</v>
      </c>
      <c r="D81" s="13" t="n">
        <v>1.5</v>
      </c>
      <c r="E81" s="14"/>
      <c r="F81" s="74" t="n">
        <v>30</v>
      </c>
      <c r="G81" s="75"/>
      <c r="H81" s="76"/>
      <c r="I81" s="74"/>
      <c r="J81" s="74"/>
      <c r="K81" s="77"/>
      <c r="L81" s="75"/>
      <c r="M81" s="74"/>
      <c r="N81" s="74"/>
      <c r="O81" s="74"/>
      <c r="P81" s="78"/>
    </row>
    <row r="82" customFormat="false" ht="13.8" hidden="false" customHeight="false" outlineLevel="0" collapsed="false">
      <c r="A82" s="71" t="str">
        <f aca="false">LOOKUP(B82,Ztech!$A$1:$A$10,Ztech!$B$1:$B$10)</f>
        <v>L3</v>
      </c>
      <c r="B82" s="72" t="s">
        <v>113</v>
      </c>
      <c r="C82" s="73" t="s">
        <v>122</v>
      </c>
      <c r="D82" s="13" t="n">
        <v>1.5</v>
      </c>
      <c r="E82" s="14"/>
      <c r="F82" s="74" t="n">
        <v>30</v>
      </c>
      <c r="G82" s="75"/>
      <c r="H82" s="76"/>
      <c r="I82" s="74"/>
      <c r="J82" s="74"/>
      <c r="K82" s="77"/>
      <c r="L82" s="75"/>
      <c r="M82" s="74"/>
      <c r="N82" s="74"/>
      <c r="O82" s="74"/>
      <c r="P82" s="78"/>
    </row>
    <row r="83" customFormat="false" ht="20.85" hidden="false" customHeight="false" outlineLevel="0" collapsed="false">
      <c r="A83" s="71" t="str">
        <f aca="false">LOOKUP(B83,Ztech!$A$1:$A$10,Ztech!$B$1:$B$10)</f>
        <v>L3</v>
      </c>
      <c r="B83" s="72" t="s">
        <v>113</v>
      </c>
      <c r="C83" s="73" t="s">
        <v>123</v>
      </c>
      <c r="D83" s="13" t="n">
        <v>1.5</v>
      </c>
      <c r="E83" s="14"/>
      <c r="F83" s="74" t="n">
        <v>30</v>
      </c>
      <c r="G83" s="75"/>
      <c r="H83" s="76"/>
      <c r="I83" s="74"/>
      <c r="J83" s="74"/>
      <c r="K83" s="77"/>
      <c r="L83" s="75"/>
      <c r="M83" s="74"/>
      <c r="N83" s="74"/>
      <c r="O83" s="74"/>
      <c r="P83" s="78"/>
    </row>
    <row r="84" customFormat="false" ht="13.8" hidden="false" customHeight="false" outlineLevel="0" collapsed="false">
      <c r="A84" s="71" t="str">
        <f aca="false">LOOKUP(B84,Ztech!$A$1:$A$10,Ztech!$B$1:$B$10)</f>
        <v>L3</v>
      </c>
      <c r="B84" s="72" t="s">
        <v>113</v>
      </c>
      <c r="C84" s="73" t="s">
        <v>122</v>
      </c>
      <c r="D84" s="13" t="n">
        <v>1.5</v>
      </c>
      <c r="E84" s="14"/>
      <c r="F84" s="74" t="n">
        <v>30</v>
      </c>
      <c r="G84" s="75"/>
      <c r="H84" s="76"/>
      <c r="I84" s="74"/>
      <c r="J84" s="74"/>
      <c r="K84" s="77"/>
      <c r="L84" s="75"/>
      <c r="M84" s="74"/>
      <c r="N84" s="74"/>
      <c r="O84" s="74"/>
      <c r="P84" s="78"/>
    </row>
    <row r="85" customFormat="false" ht="13.8" hidden="false" customHeight="false" outlineLevel="0" collapsed="false">
      <c r="A85" s="71" t="str">
        <f aca="false">LOOKUP(B85,Ztech!$A$1:$A$10,Ztech!$B$1:$B$10)</f>
        <v>L3</v>
      </c>
      <c r="B85" s="72" t="s">
        <v>113</v>
      </c>
      <c r="C85" s="73" t="s">
        <v>124</v>
      </c>
      <c r="D85" s="13"/>
      <c r="E85" s="14" t="n">
        <v>3</v>
      </c>
      <c r="F85" s="74" t="n">
        <v>12</v>
      </c>
      <c r="G85" s="75"/>
      <c r="H85" s="76"/>
      <c r="I85" s="74"/>
      <c r="J85" s="74"/>
      <c r="K85" s="77" t="n">
        <v>3</v>
      </c>
      <c r="L85" s="75" t="n">
        <v>3</v>
      </c>
      <c r="M85" s="74"/>
      <c r="N85" s="74"/>
      <c r="O85" s="74"/>
      <c r="P85" s="78"/>
    </row>
    <row r="86" customFormat="false" ht="13.8" hidden="false" customHeight="false" outlineLevel="0" collapsed="false">
      <c r="A86" s="71" t="str">
        <f aca="false">LOOKUP(B86,Ztech!$A$1:$A$10,Ztech!$B$1:$B$10)</f>
        <v>L3</v>
      </c>
      <c r="B86" s="72" t="s">
        <v>113</v>
      </c>
      <c r="C86" s="73" t="s">
        <v>125</v>
      </c>
      <c r="D86" s="13"/>
      <c r="E86" s="14" t="n">
        <v>3</v>
      </c>
      <c r="F86" s="74" t="n">
        <v>8</v>
      </c>
      <c r="G86" s="75"/>
      <c r="H86" s="76"/>
      <c r="I86" s="74" t="n">
        <v>3</v>
      </c>
      <c r="J86" s="74"/>
      <c r="K86" s="77"/>
      <c r="L86" s="75"/>
      <c r="M86" s="74"/>
      <c r="N86" s="74"/>
      <c r="O86" s="74"/>
      <c r="P86" s="78" t="s">
        <v>95</v>
      </c>
    </row>
    <row r="87" customFormat="false" ht="13.8" hidden="false" customHeight="false" outlineLevel="0" collapsed="false">
      <c r="A87" s="71" t="str">
        <f aca="false">LOOKUP(B87,Ztech!$A$1:$A$10,Ztech!$B$1:$B$10)</f>
        <v>L3</v>
      </c>
      <c r="B87" s="72" t="s">
        <v>113</v>
      </c>
      <c r="C87" s="86" t="s">
        <v>126</v>
      </c>
      <c r="D87" s="13"/>
      <c r="E87" s="14" t="n">
        <v>1.5</v>
      </c>
      <c r="F87" s="74" t="n">
        <v>20</v>
      </c>
      <c r="G87" s="75"/>
      <c r="H87" s="76"/>
      <c r="I87" s="74"/>
      <c r="J87" s="74"/>
      <c r="K87" s="77" t="n">
        <v>1.5</v>
      </c>
      <c r="L87" s="75" t="n">
        <v>1.5</v>
      </c>
      <c r="M87" s="74"/>
      <c r="N87" s="74"/>
      <c r="O87" s="74"/>
      <c r="P87" s="78"/>
    </row>
    <row r="88" customFormat="false" ht="13.8" hidden="false" customHeight="false" outlineLevel="0" collapsed="false">
      <c r="A88" s="71" t="str">
        <f aca="false">LOOKUP(B88,Ztech!$A$1:$A$10,Ztech!$B$1:$B$10)</f>
        <v>L3</v>
      </c>
      <c r="B88" s="72" t="s">
        <v>113</v>
      </c>
      <c r="C88" s="86" t="s">
        <v>127</v>
      </c>
      <c r="D88" s="13"/>
      <c r="E88" s="14" t="n">
        <v>6</v>
      </c>
      <c r="F88" s="74"/>
      <c r="G88" s="75"/>
      <c r="H88" s="76"/>
      <c r="I88" s="74" t="n">
        <v>6</v>
      </c>
      <c r="J88" s="74"/>
      <c r="K88" s="77"/>
      <c r="L88" s="75"/>
      <c r="M88" s="74" t="n">
        <v>6</v>
      </c>
      <c r="N88" s="74"/>
      <c r="O88" s="74"/>
      <c r="P88" s="78" t="s">
        <v>128</v>
      </c>
    </row>
    <row r="89" customFormat="false" ht="13.8" hidden="false" customHeight="false" outlineLevel="0" collapsed="false">
      <c r="A89" s="71" t="str">
        <f aca="false">LOOKUP(B89,Ztech!$A$1:$A$10,Ztech!$B$1:$B$10)</f>
        <v>L3</v>
      </c>
      <c r="B89" s="72" t="s">
        <v>113</v>
      </c>
      <c r="C89" s="88" t="s">
        <v>129</v>
      </c>
      <c r="D89" s="13"/>
      <c r="E89" s="14" t="n">
        <v>1.5</v>
      </c>
      <c r="F89" s="74" t="n">
        <v>5</v>
      </c>
      <c r="G89" s="75"/>
      <c r="H89" s="76"/>
      <c r="I89" s="74"/>
      <c r="J89" s="74"/>
      <c r="K89" s="77" t="n">
        <v>1.5</v>
      </c>
      <c r="L89" s="75"/>
      <c r="M89" s="74"/>
      <c r="N89" s="74" t="n">
        <v>1.5</v>
      </c>
      <c r="O89" s="74"/>
      <c r="P89" s="78"/>
    </row>
    <row r="90" customFormat="false" ht="20.85" hidden="false" customHeight="false" outlineLevel="0" collapsed="false">
      <c r="A90" s="71" t="str">
        <f aca="false">LOOKUP(B90,Ztech!$A$1:$A$10,Ztech!$B$1:$B$10)</f>
        <v>M1</v>
      </c>
      <c r="B90" s="72" t="s">
        <v>130</v>
      </c>
      <c r="C90" s="73" t="s">
        <v>131</v>
      </c>
      <c r="D90" s="13"/>
      <c r="E90" s="14" t="n">
        <v>4</v>
      </c>
      <c r="F90" s="74" t="n">
        <v>40</v>
      </c>
      <c r="G90" s="75"/>
      <c r="H90" s="76"/>
      <c r="I90" s="74" t="n">
        <v>4</v>
      </c>
      <c r="J90" s="74"/>
      <c r="K90" s="77"/>
      <c r="L90" s="75"/>
      <c r="M90" s="74"/>
      <c r="N90" s="74" t="n">
        <v>4</v>
      </c>
      <c r="O90" s="74"/>
      <c r="P90" s="78"/>
    </row>
    <row r="91" customFormat="false" ht="13.8" hidden="false" customHeight="false" outlineLevel="0" collapsed="false">
      <c r="A91" s="71" t="str">
        <f aca="false">LOOKUP(B91,Ztech!$A$1:$A$10,Ztech!$B$1:$B$10)</f>
        <v>M1</v>
      </c>
      <c r="B91" s="72" t="s">
        <v>130</v>
      </c>
      <c r="C91" s="73" t="s">
        <v>132</v>
      </c>
      <c r="D91" s="13"/>
      <c r="E91" s="14" t="n">
        <v>2</v>
      </c>
      <c r="F91" s="74" t="n">
        <v>20</v>
      </c>
      <c r="G91" s="75"/>
      <c r="H91" s="76"/>
      <c r="I91" s="74" t="n">
        <v>2</v>
      </c>
      <c r="J91" s="74"/>
      <c r="K91" s="77"/>
      <c r="L91" s="75"/>
      <c r="M91" s="74"/>
      <c r="N91" s="74" t="n">
        <v>2</v>
      </c>
      <c r="O91" s="74"/>
      <c r="P91" s="78"/>
    </row>
    <row r="92" customFormat="false" ht="13.8" hidden="false" customHeight="false" outlineLevel="0" collapsed="false">
      <c r="A92" s="71" t="str">
        <f aca="false">LOOKUP(B92,Ztech!$A$1:$A$10,Ztech!$B$1:$B$10)</f>
        <v>M1</v>
      </c>
      <c r="B92" s="72" t="s">
        <v>130</v>
      </c>
      <c r="C92" s="73" t="s">
        <v>133</v>
      </c>
      <c r="D92" s="13"/>
      <c r="E92" s="14" t="n">
        <v>3</v>
      </c>
      <c r="F92" s="74" t="n">
        <v>30</v>
      </c>
      <c r="G92" s="75"/>
      <c r="H92" s="76"/>
      <c r="I92" s="74" t="n">
        <v>3</v>
      </c>
      <c r="J92" s="74"/>
      <c r="K92" s="77"/>
      <c r="L92" s="75"/>
      <c r="M92" s="74"/>
      <c r="N92" s="74" t="n">
        <v>3</v>
      </c>
      <c r="O92" s="74"/>
      <c r="P92" s="78"/>
    </row>
    <row r="93" customFormat="false" ht="13.8" hidden="false" customHeight="false" outlineLevel="0" collapsed="false">
      <c r="A93" s="71" t="str">
        <f aca="false">LOOKUP(B93,Ztech!$A$1:$A$10,Ztech!$B$1:$B$10)</f>
        <v>M1</v>
      </c>
      <c r="B93" s="72" t="s">
        <v>130</v>
      </c>
      <c r="C93" s="73" t="s">
        <v>134</v>
      </c>
      <c r="D93" s="13"/>
      <c r="E93" s="14" t="n">
        <v>3</v>
      </c>
      <c r="F93" s="74" t="n">
        <v>30</v>
      </c>
      <c r="G93" s="75"/>
      <c r="H93" s="76"/>
      <c r="I93" s="74" t="n">
        <v>3</v>
      </c>
      <c r="J93" s="74"/>
      <c r="K93" s="77"/>
      <c r="L93" s="75"/>
      <c r="M93" s="74"/>
      <c r="N93" s="74" t="n">
        <v>3</v>
      </c>
      <c r="O93" s="74"/>
      <c r="P93" s="78"/>
    </row>
    <row r="94" customFormat="false" ht="13.8" hidden="false" customHeight="false" outlineLevel="0" collapsed="false">
      <c r="A94" s="71" t="str">
        <f aca="false">LOOKUP(B94,Ztech!$A$1:$A$10,Ztech!$B$1:$B$10)</f>
        <v>M1</v>
      </c>
      <c r="B94" s="72" t="s">
        <v>130</v>
      </c>
      <c r="C94" s="73" t="s">
        <v>135</v>
      </c>
      <c r="D94" s="13"/>
      <c r="E94" s="14" t="n">
        <v>3</v>
      </c>
      <c r="F94" s="74" t="n">
        <v>30</v>
      </c>
      <c r="G94" s="75"/>
      <c r="H94" s="76"/>
      <c r="I94" s="74" t="n">
        <v>3</v>
      </c>
      <c r="J94" s="74"/>
      <c r="K94" s="77"/>
      <c r="L94" s="75"/>
      <c r="M94" s="74"/>
      <c r="N94" s="74" t="n">
        <v>3</v>
      </c>
      <c r="O94" s="74"/>
      <c r="P94" s="78"/>
    </row>
    <row r="95" customFormat="false" ht="13.8" hidden="false" customHeight="false" outlineLevel="0" collapsed="false">
      <c r="A95" s="71" t="str">
        <f aca="false">LOOKUP(B95,Ztech!$A$1:$A$10,Ztech!$B$1:$B$10)</f>
        <v>M1</v>
      </c>
      <c r="B95" s="72" t="s">
        <v>130</v>
      </c>
      <c r="C95" s="73" t="s">
        <v>136</v>
      </c>
      <c r="D95" s="13"/>
      <c r="E95" s="14" t="n">
        <v>3</v>
      </c>
      <c r="F95" s="74" t="n">
        <v>30</v>
      </c>
      <c r="G95" s="75"/>
      <c r="H95" s="76"/>
      <c r="I95" s="74"/>
      <c r="J95" s="74" t="n">
        <v>3</v>
      </c>
      <c r="K95" s="77"/>
      <c r="L95" s="75"/>
      <c r="M95" s="74"/>
      <c r="N95" s="74" t="n">
        <v>3</v>
      </c>
      <c r="O95" s="74"/>
      <c r="P95" s="78"/>
    </row>
    <row r="96" customFormat="false" ht="13.8" hidden="false" customHeight="false" outlineLevel="0" collapsed="false">
      <c r="A96" s="71" t="str">
        <f aca="false">LOOKUP(B96,Ztech!$A$1:$A$10,Ztech!$B$1:$B$10)</f>
        <v>M1</v>
      </c>
      <c r="B96" s="72" t="s">
        <v>130</v>
      </c>
      <c r="C96" s="73" t="s">
        <v>137</v>
      </c>
      <c r="D96" s="13"/>
      <c r="E96" s="14" t="n">
        <v>3</v>
      </c>
      <c r="F96" s="74" t="n">
        <v>30</v>
      </c>
      <c r="G96" s="75"/>
      <c r="H96" s="76"/>
      <c r="I96" s="74" t="n">
        <v>3</v>
      </c>
      <c r="J96" s="74"/>
      <c r="K96" s="77"/>
      <c r="L96" s="75"/>
      <c r="M96" s="74"/>
      <c r="N96" s="74" t="n">
        <v>3</v>
      </c>
      <c r="O96" s="74"/>
      <c r="P96" s="78"/>
    </row>
    <row r="97" customFormat="false" ht="13.8" hidden="false" customHeight="false" outlineLevel="0" collapsed="false">
      <c r="A97" s="71" t="str">
        <f aca="false">LOOKUP(B97,Ztech!$A$1:$A$10,Ztech!$B$1:$B$10)</f>
        <v>M1</v>
      </c>
      <c r="B97" s="72" t="s">
        <v>130</v>
      </c>
      <c r="C97" s="73" t="s">
        <v>138</v>
      </c>
      <c r="D97" s="13"/>
      <c r="E97" s="14" t="n">
        <v>3</v>
      </c>
      <c r="F97" s="74" t="n">
        <v>30</v>
      </c>
      <c r="G97" s="75"/>
      <c r="H97" s="76" t="n">
        <v>3</v>
      </c>
      <c r="I97" s="74"/>
      <c r="J97" s="74"/>
      <c r="K97" s="77"/>
      <c r="L97" s="75"/>
      <c r="M97" s="74"/>
      <c r="N97" s="74" t="n">
        <v>3</v>
      </c>
      <c r="O97" s="74"/>
      <c r="P97" s="78"/>
    </row>
    <row r="98" customFormat="false" ht="13.8" hidden="false" customHeight="false" outlineLevel="0" collapsed="false">
      <c r="A98" s="71" t="str">
        <f aca="false">LOOKUP(B98,Ztech!$A$1:$A$10,Ztech!$B$1:$B$10)</f>
        <v>M1</v>
      </c>
      <c r="B98" s="72" t="s">
        <v>130</v>
      </c>
      <c r="C98" s="73" t="s">
        <v>139</v>
      </c>
      <c r="D98" s="13"/>
      <c r="E98" s="14" t="n">
        <v>4</v>
      </c>
      <c r="F98" s="74" t="n">
        <v>30</v>
      </c>
      <c r="G98" s="75"/>
      <c r="H98" s="76"/>
      <c r="I98" s="74"/>
      <c r="J98" s="74"/>
      <c r="K98" s="77" t="n">
        <v>4</v>
      </c>
      <c r="L98" s="75" t="n">
        <v>4</v>
      </c>
      <c r="M98" s="74"/>
      <c r="N98" s="74"/>
      <c r="O98" s="74"/>
      <c r="P98" s="78"/>
    </row>
    <row r="99" customFormat="false" ht="13.8" hidden="false" customHeight="false" outlineLevel="0" collapsed="false">
      <c r="A99" s="71" t="str">
        <f aca="false">LOOKUP(B99,Ztech!$A$1:$A$10,Ztech!$B$1:$B$10)</f>
        <v>M1</v>
      </c>
      <c r="B99" s="72" t="s">
        <v>130</v>
      </c>
      <c r="C99" s="73" t="s">
        <v>140</v>
      </c>
      <c r="D99" s="13"/>
      <c r="E99" s="14" t="n">
        <v>2</v>
      </c>
      <c r="F99" s="74" t="n">
        <v>10</v>
      </c>
      <c r="G99" s="75"/>
      <c r="H99" s="76"/>
      <c r="I99" s="74"/>
      <c r="J99" s="74"/>
      <c r="K99" s="77" t="n">
        <v>2</v>
      </c>
      <c r="L99" s="75"/>
      <c r="M99" s="74" t="n">
        <v>1.5</v>
      </c>
      <c r="N99" s="74"/>
      <c r="O99" s="74"/>
      <c r="P99" s="78"/>
    </row>
    <row r="100" customFormat="false" ht="13.8" hidden="false" customHeight="false" outlineLevel="0" collapsed="false">
      <c r="A100" s="71" t="str">
        <f aca="false">LOOKUP(B100,Ztech!$A$1:$A$10,Ztech!$B$1:$B$10)</f>
        <v>M1</v>
      </c>
      <c r="B100" s="72" t="s">
        <v>130</v>
      </c>
      <c r="C100" s="93" t="s">
        <v>141</v>
      </c>
      <c r="D100" s="13"/>
      <c r="E100" s="14" t="n">
        <v>1.5</v>
      </c>
      <c r="F100" s="74" t="n">
        <v>20</v>
      </c>
      <c r="G100" s="75"/>
      <c r="H100" s="76"/>
      <c r="I100" s="74"/>
      <c r="J100" s="74"/>
      <c r="K100" s="77" t="n">
        <v>1.5</v>
      </c>
      <c r="L100" s="75" t="n">
        <v>1.5</v>
      </c>
      <c r="M100" s="74"/>
      <c r="N100" s="74"/>
      <c r="O100" s="74"/>
      <c r="P100" s="78"/>
    </row>
    <row r="101" customFormat="false" ht="13.8" hidden="false" customHeight="false" outlineLevel="0" collapsed="false">
      <c r="A101" s="71" t="str">
        <f aca="false">LOOKUP(B101,Ztech!$A$1:$A$10,Ztech!$B$1:$B$10)</f>
        <v>M1</v>
      </c>
      <c r="B101" s="72" t="s">
        <v>130</v>
      </c>
      <c r="C101" s="88" t="s">
        <v>142</v>
      </c>
      <c r="D101" s="94"/>
      <c r="E101" s="89" t="n">
        <v>1.5</v>
      </c>
      <c r="F101" s="89" t="n">
        <v>20</v>
      </c>
      <c r="G101" s="90"/>
      <c r="H101" s="91" t="n">
        <v>1.5</v>
      </c>
      <c r="I101" s="89"/>
      <c r="J101" s="89"/>
      <c r="K101" s="77"/>
      <c r="L101" s="75"/>
      <c r="M101" s="74"/>
      <c r="N101" s="89" t="n">
        <v>1.5</v>
      </c>
      <c r="O101" s="89"/>
      <c r="P101" s="92"/>
    </row>
    <row r="102" customFormat="false" ht="13.8" hidden="false" customHeight="false" outlineLevel="0" collapsed="false">
      <c r="A102" s="71" t="str">
        <f aca="false">LOOKUP(B102,Ztech!$A$1:$A$10,Ztech!$B$1:$B$10)</f>
        <v>M1</v>
      </c>
      <c r="B102" s="72" t="s">
        <v>143</v>
      </c>
      <c r="C102" s="73" t="s">
        <v>144</v>
      </c>
      <c r="D102" s="13"/>
      <c r="E102" s="14" t="n">
        <v>3</v>
      </c>
      <c r="F102" s="74" t="n">
        <v>30</v>
      </c>
      <c r="G102" s="75"/>
      <c r="H102" s="76"/>
      <c r="I102" s="74" t="n">
        <v>3</v>
      </c>
      <c r="J102" s="74"/>
      <c r="K102" s="77"/>
      <c r="L102" s="75"/>
      <c r="M102" s="74"/>
      <c r="N102" s="74" t="n">
        <v>3</v>
      </c>
      <c r="O102" s="74"/>
      <c r="P102" s="78"/>
    </row>
    <row r="103" customFormat="false" ht="13.8" hidden="false" customHeight="false" outlineLevel="0" collapsed="false">
      <c r="A103" s="71" t="str">
        <f aca="false">LOOKUP(B103,Ztech!$A$1:$A$10,Ztech!$B$1:$B$10)</f>
        <v>M1</v>
      </c>
      <c r="B103" s="72" t="s">
        <v>143</v>
      </c>
      <c r="C103" s="73" t="s">
        <v>145</v>
      </c>
      <c r="D103" s="13"/>
      <c r="E103" s="14" t="n">
        <v>3</v>
      </c>
      <c r="F103" s="74" t="n">
        <v>30</v>
      </c>
      <c r="G103" s="75"/>
      <c r="H103" s="76"/>
      <c r="I103" s="74" t="n">
        <v>3</v>
      </c>
      <c r="J103" s="74"/>
      <c r="K103" s="77"/>
      <c r="L103" s="75"/>
      <c r="M103" s="74"/>
      <c r="N103" s="74" t="n">
        <v>3</v>
      </c>
      <c r="O103" s="74"/>
      <c r="P103" s="78"/>
    </row>
    <row r="104" customFormat="false" ht="13.8" hidden="false" customHeight="false" outlineLevel="0" collapsed="false">
      <c r="A104" s="71" t="str">
        <f aca="false">LOOKUP(B104,Ztech!$A$1:$A$10,Ztech!$B$1:$B$10)</f>
        <v>M1</v>
      </c>
      <c r="B104" s="72" t="s">
        <v>143</v>
      </c>
      <c r="C104" s="73" t="s">
        <v>146</v>
      </c>
      <c r="D104" s="13"/>
      <c r="E104" s="14" t="n">
        <v>3</v>
      </c>
      <c r="F104" s="74" t="n">
        <v>30</v>
      </c>
      <c r="G104" s="75"/>
      <c r="H104" s="76" t="n">
        <v>3</v>
      </c>
      <c r="I104" s="74"/>
      <c r="J104" s="74"/>
      <c r="K104" s="77"/>
      <c r="L104" s="75"/>
      <c r="M104" s="74"/>
      <c r="N104" s="74" t="n">
        <v>3</v>
      </c>
      <c r="O104" s="74"/>
      <c r="P104" s="78"/>
    </row>
    <row r="105" customFormat="false" ht="13.8" hidden="false" customHeight="false" outlineLevel="0" collapsed="false">
      <c r="A105" s="71" t="str">
        <f aca="false">LOOKUP(B105,Ztech!$A$1:$A$10,Ztech!$B$1:$B$10)</f>
        <v>M1</v>
      </c>
      <c r="B105" s="72" t="s">
        <v>143</v>
      </c>
      <c r="C105" s="73" t="s">
        <v>147</v>
      </c>
      <c r="D105" s="13"/>
      <c r="E105" s="14" t="n">
        <v>3</v>
      </c>
      <c r="F105" s="74" t="n">
        <v>30</v>
      </c>
      <c r="G105" s="75"/>
      <c r="H105" s="76" t="n">
        <v>3</v>
      </c>
      <c r="I105" s="74"/>
      <c r="J105" s="74"/>
      <c r="K105" s="77"/>
      <c r="L105" s="75"/>
      <c r="M105" s="74"/>
      <c r="N105" s="74" t="n">
        <v>3</v>
      </c>
      <c r="O105" s="74"/>
      <c r="P105" s="78"/>
    </row>
    <row r="106" customFormat="false" ht="20.85" hidden="false" customHeight="false" outlineLevel="0" collapsed="false">
      <c r="A106" s="71" t="str">
        <f aca="false">LOOKUP(B106,Ztech!$A$1:$A$10,Ztech!$B$1:$B$10)</f>
        <v>M1</v>
      </c>
      <c r="B106" s="72" t="s">
        <v>143</v>
      </c>
      <c r="C106" s="73" t="s">
        <v>148</v>
      </c>
      <c r="D106" s="13"/>
      <c r="E106" s="14" t="n">
        <v>3</v>
      </c>
      <c r="F106" s="74" t="n">
        <v>30</v>
      </c>
      <c r="G106" s="75"/>
      <c r="H106" s="76"/>
      <c r="I106" s="74"/>
      <c r="J106" s="74" t="n">
        <v>3</v>
      </c>
      <c r="K106" s="77"/>
      <c r="L106" s="75"/>
      <c r="M106" s="74"/>
      <c r="N106" s="74" t="n">
        <v>3</v>
      </c>
      <c r="O106" s="74"/>
      <c r="P106" s="78"/>
    </row>
    <row r="107" customFormat="false" ht="13.8" hidden="false" customHeight="false" outlineLevel="0" collapsed="false">
      <c r="A107" s="71" t="str">
        <f aca="false">LOOKUP(B107,Ztech!$A$1:$A$10,Ztech!$B$1:$B$10)</f>
        <v>M1</v>
      </c>
      <c r="B107" s="72" t="s">
        <v>143</v>
      </c>
      <c r="C107" s="73" t="s">
        <v>149</v>
      </c>
      <c r="D107" s="13"/>
      <c r="E107" s="14" t="n">
        <v>3</v>
      </c>
      <c r="F107" s="74" t="n">
        <v>30</v>
      </c>
      <c r="G107" s="75"/>
      <c r="H107" s="76"/>
      <c r="I107" s="74"/>
      <c r="J107" s="74" t="n">
        <v>3</v>
      </c>
      <c r="K107" s="77"/>
      <c r="L107" s="75"/>
      <c r="M107" s="74"/>
      <c r="N107" s="74" t="n">
        <v>3</v>
      </c>
      <c r="O107" s="74"/>
      <c r="P107" s="78"/>
    </row>
    <row r="108" customFormat="false" ht="13.8" hidden="false" customHeight="false" outlineLevel="0" collapsed="false">
      <c r="A108" s="71" t="str">
        <f aca="false">LOOKUP(B108,Ztech!$A$1:$A$10,Ztech!$B$1:$B$10)</f>
        <v>M1</v>
      </c>
      <c r="B108" s="72" t="s">
        <v>143</v>
      </c>
      <c r="C108" s="73" t="s">
        <v>150</v>
      </c>
      <c r="D108" s="13"/>
      <c r="E108" s="14" t="n">
        <v>3</v>
      </c>
      <c r="F108" s="74"/>
      <c r="G108" s="75"/>
      <c r="H108" s="76"/>
      <c r="I108" s="74"/>
      <c r="J108" s="74"/>
      <c r="K108" s="77" t="n">
        <v>3</v>
      </c>
      <c r="L108" s="75"/>
      <c r="M108" s="74" t="n">
        <v>3</v>
      </c>
      <c r="N108" s="74"/>
      <c r="O108" s="74"/>
      <c r="P108" s="78"/>
    </row>
    <row r="109" customFormat="false" ht="13.8" hidden="false" customHeight="false" outlineLevel="0" collapsed="false">
      <c r="A109" s="71" t="str">
        <f aca="false">LOOKUP(B109,Ztech!$A$1:$A$10,Ztech!$B$1:$B$10)</f>
        <v>M1</v>
      </c>
      <c r="B109" s="72" t="s">
        <v>143</v>
      </c>
      <c r="C109" s="73" t="s">
        <v>151</v>
      </c>
      <c r="D109" s="13"/>
      <c r="E109" s="14" t="n">
        <v>3</v>
      </c>
      <c r="F109" s="74"/>
      <c r="G109" s="75"/>
      <c r="H109" s="76"/>
      <c r="I109" s="74" t="n">
        <v>3</v>
      </c>
      <c r="J109" s="74"/>
      <c r="K109" s="77"/>
      <c r="L109" s="75"/>
      <c r="M109" s="74"/>
      <c r="N109" s="74"/>
      <c r="O109" s="74"/>
      <c r="P109" s="78" t="s">
        <v>152</v>
      </c>
    </row>
    <row r="110" customFormat="false" ht="13.8" hidden="false" customHeight="false" outlineLevel="0" collapsed="false">
      <c r="A110" s="71" t="str">
        <f aca="false">LOOKUP(B110,Ztech!$A$1:$A$10,Ztech!$B$1:$B$10)</f>
        <v>M1</v>
      </c>
      <c r="B110" s="72" t="s">
        <v>143</v>
      </c>
      <c r="C110" s="73" t="s">
        <v>153</v>
      </c>
      <c r="D110" s="13"/>
      <c r="E110" s="14" t="n">
        <v>4</v>
      </c>
      <c r="F110" s="74" t="n">
        <v>30</v>
      </c>
      <c r="G110" s="75"/>
      <c r="H110" s="76"/>
      <c r="I110" s="74"/>
      <c r="J110" s="74"/>
      <c r="K110" s="77" t="n">
        <v>4</v>
      </c>
      <c r="L110" s="75" t="n">
        <v>4</v>
      </c>
      <c r="M110" s="74"/>
      <c r="N110" s="74"/>
      <c r="O110" s="74"/>
      <c r="P110" s="78"/>
    </row>
    <row r="111" customFormat="false" ht="13.8" hidden="false" customHeight="false" outlineLevel="0" collapsed="false">
      <c r="A111" s="71" t="str">
        <f aca="false">LOOKUP(B111,Ztech!$A$1:$A$10,Ztech!$B$1:$B$10)</f>
        <v>M1</v>
      </c>
      <c r="B111" s="72" t="s">
        <v>143</v>
      </c>
      <c r="C111" s="73" t="s">
        <v>154</v>
      </c>
      <c r="D111" s="13"/>
      <c r="E111" s="14" t="n">
        <v>2</v>
      </c>
      <c r="F111" s="74" t="n">
        <v>10</v>
      </c>
      <c r="G111" s="75"/>
      <c r="H111" s="76"/>
      <c r="I111" s="74"/>
      <c r="J111" s="74" t="n">
        <v>2</v>
      </c>
      <c r="K111" s="77"/>
      <c r="L111" s="75"/>
      <c r="M111" s="74" t="n">
        <v>2</v>
      </c>
      <c r="N111" s="74"/>
      <c r="O111" s="74"/>
      <c r="P111" s="78"/>
    </row>
    <row r="112" customFormat="false" ht="13.8" hidden="false" customHeight="false" outlineLevel="0" collapsed="false">
      <c r="A112" s="71" t="str">
        <f aca="false">LOOKUP(B112,Ztech!$A$1:$A$10,Ztech!$B$1:$B$10)</f>
        <v>M1</v>
      </c>
      <c r="B112" s="72" t="s">
        <v>143</v>
      </c>
      <c r="C112" s="86" t="s">
        <v>155</v>
      </c>
      <c r="D112" s="13"/>
      <c r="E112" s="14" t="n">
        <v>1</v>
      </c>
      <c r="F112" s="74" t="n">
        <v>5</v>
      </c>
      <c r="G112" s="75"/>
      <c r="H112" s="76"/>
      <c r="I112" s="74"/>
      <c r="J112" s="74" t="n">
        <v>1</v>
      </c>
      <c r="K112" s="77"/>
      <c r="L112" s="75"/>
      <c r="M112" s="74"/>
      <c r="N112" s="74" t="n">
        <v>1</v>
      </c>
      <c r="O112" s="74"/>
      <c r="P112" s="78"/>
    </row>
    <row r="113" customFormat="false" ht="13.8" hidden="false" customHeight="false" outlineLevel="0" collapsed="false">
      <c r="A113" s="71" t="str">
        <f aca="false">LOOKUP(B113,Ztech!$A$1:$A$10,Ztech!$B$1:$B$10)</f>
        <v>M1</v>
      </c>
      <c r="B113" s="72" t="s">
        <v>143</v>
      </c>
      <c r="C113" s="86" t="s">
        <v>156</v>
      </c>
      <c r="D113" s="18"/>
      <c r="E113" s="19" t="n">
        <v>2.5</v>
      </c>
      <c r="F113" s="89"/>
      <c r="G113" s="90"/>
      <c r="H113" s="91"/>
      <c r="I113" s="89" t="n">
        <v>2.5</v>
      </c>
      <c r="J113" s="89"/>
      <c r="K113" s="77"/>
      <c r="L113" s="75"/>
      <c r="M113" s="74"/>
      <c r="N113" s="89"/>
      <c r="O113" s="89"/>
      <c r="P113" s="92" t="s">
        <v>157</v>
      </c>
    </row>
    <row r="114" customFormat="false" ht="13.8" hidden="false" customHeight="false" outlineLevel="0" collapsed="false">
      <c r="A114" s="71" t="str">
        <f aca="false">LOOKUP(B114,Ztech!$A$1:$A$10,Ztech!$B$1:$B$10)</f>
        <v>M2</v>
      </c>
      <c r="B114" s="72" t="s">
        <v>158</v>
      </c>
      <c r="C114" s="73" t="s">
        <v>159</v>
      </c>
      <c r="D114" s="13"/>
      <c r="E114" s="14" t="n">
        <v>3</v>
      </c>
      <c r="F114" s="74" t="n">
        <v>30</v>
      </c>
      <c r="G114" s="75"/>
      <c r="H114" s="76"/>
      <c r="I114" s="74" t="n">
        <v>3</v>
      </c>
      <c r="J114" s="74"/>
      <c r="K114" s="77"/>
      <c r="L114" s="75"/>
      <c r="M114" s="74"/>
      <c r="N114" s="74" t="n">
        <v>3</v>
      </c>
      <c r="O114" s="74"/>
      <c r="P114" s="78"/>
    </row>
    <row r="115" customFormat="false" ht="13.8" hidden="false" customHeight="false" outlineLevel="0" collapsed="false">
      <c r="A115" s="71" t="str">
        <f aca="false">LOOKUP(B115,Ztech!$A$1:$A$10,Ztech!$B$1:$B$10)</f>
        <v>M2</v>
      </c>
      <c r="B115" s="72" t="s">
        <v>158</v>
      </c>
      <c r="C115" s="73" t="s">
        <v>160</v>
      </c>
      <c r="D115" s="13"/>
      <c r="E115" s="14" t="n">
        <v>3</v>
      </c>
      <c r="F115" s="74" t="n">
        <v>30</v>
      </c>
      <c r="G115" s="75"/>
      <c r="H115" s="76"/>
      <c r="I115" s="74" t="n">
        <v>3</v>
      </c>
      <c r="J115" s="74"/>
      <c r="K115" s="77"/>
      <c r="L115" s="75"/>
      <c r="M115" s="74"/>
      <c r="N115" s="74" t="n">
        <v>3</v>
      </c>
      <c r="O115" s="74"/>
      <c r="P115" s="78"/>
    </row>
    <row r="116" customFormat="false" ht="13.8" hidden="false" customHeight="false" outlineLevel="0" collapsed="false">
      <c r="A116" s="71" t="str">
        <f aca="false">LOOKUP(B116,Ztech!$A$1:$A$10,Ztech!$B$1:$B$10)</f>
        <v>M2</v>
      </c>
      <c r="B116" s="72" t="s">
        <v>158</v>
      </c>
      <c r="C116" s="73" t="s">
        <v>161</v>
      </c>
      <c r="D116" s="13"/>
      <c r="E116" s="14" t="n">
        <v>3</v>
      </c>
      <c r="F116" s="74" t="n">
        <v>30</v>
      </c>
      <c r="G116" s="75"/>
      <c r="H116" s="76"/>
      <c r="I116" s="74" t="n">
        <v>3</v>
      </c>
      <c r="J116" s="74"/>
      <c r="K116" s="77"/>
      <c r="L116" s="75"/>
      <c r="M116" s="74"/>
      <c r="N116" s="74" t="n">
        <v>3</v>
      </c>
      <c r="O116" s="74"/>
      <c r="P116" s="78"/>
    </row>
    <row r="117" customFormat="false" ht="13.8" hidden="false" customHeight="false" outlineLevel="0" collapsed="false">
      <c r="A117" s="71" t="str">
        <f aca="false">LOOKUP(B117,Ztech!$A$1:$A$10,Ztech!$B$1:$B$10)</f>
        <v>M2</v>
      </c>
      <c r="B117" s="72" t="s">
        <v>158</v>
      </c>
      <c r="C117" s="73" t="s">
        <v>162</v>
      </c>
      <c r="D117" s="13"/>
      <c r="E117" s="14" t="n">
        <v>3</v>
      </c>
      <c r="F117" s="74" t="n">
        <v>30</v>
      </c>
      <c r="G117" s="75"/>
      <c r="H117" s="76"/>
      <c r="I117" s="74"/>
      <c r="J117" s="74" t="n">
        <v>3</v>
      </c>
      <c r="K117" s="77"/>
      <c r="L117" s="75"/>
      <c r="M117" s="74"/>
      <c r="N117" s="74" t="n">
        <v>3</v>
      </c>
      <c r="O117" s="74"/>
      <c r="P117" s="78"/>
    </row>
    <row r="118" customFormat="false" ht="13.8" hidden="false" customHeight="false" outlineLevel="0" collapsed="false">
      <c r="A118" s="71" t="str">
        <f aca="false">LOOKUP(B118,Ztech!$A$1:$A$10,Ztech!$B$1:$B$10)</f>
        <v>M2</v>
      </c>
      <c r="B118" s="72" t="s">
        <v>158</v>
      </c>
      <c r="C118" s="73" t="s">
        <v>163</v>
      </c>
      <c r="D118" s="13"/>
      <c r="E118" s="14" t="n">
        <v>3</v>
      </c>
      <c r="F118" s="74" t="n">
        <v>30</v>
      </c>
      <c r="G118" s="75"/>
      <c r="H118" s="76"/>
      <c r="I118" s="74"/>
      <c r="J118" s="74" t="n">
        <v>3</v>
      </c>
      <c r="K118" s="77"/>
      <c r="L118" s="75"/>
      <c r="M118" s="74"/>
      <c r="N118" s="74" t="n">
        <v>3</v>
      </c>
      <c r="O118" s="74"/>
      <c r="P118" s="78"/>
    </row>
    <row r="119" customFormat="false" ht="20.85" hidden="false" customHeight="false" outlineLevel="0" collapsed="false">
      <c r="A119" s="71" t="str">
        <f aca="false">LOOKUP(B119,Ztech!$A$1:$A$10,Ztech!$B$1:$B$10)</f>
        <v>M2</v>
      </c>
      <c r="B119" s="72" t="s">
        <v>158</v>
      </c>
      <c r="C119" s="73" t="s">
        <v>164</v>
      </c>
      <c r="D119" s="13"/>
      <c r="E119" s="14" t="n">
        <v>3</v>
      </c>
      <c r="F119" s="74" t="n">
        <v>30</v>
      </c>
      <c r="G119" s="75"/>
      <c r="H119" s="76"/>
      <c r="I119" s="74"/>
      <c r="J119" s="74" t="n">
        <v>3</v>
      </c>
      <c r="K119" s="77"/>
      <c r="L119" s="75"/>
      <c r="M119" s="74"/>
      <c r="N119" s="74" t="n">
        <v>3</v>
      </c>
      <c r="O119" s="74"/>
      <c r="P119" s="78"/>
    </row>
    <row r="120" customFormat="false" ht="20.85" hidden="false" customHeight="false" outlineLevel="0" collapsed="false">
      <c r="A120" s="71" t="str">
        <f aca="false">LOOKUP(B120,Ztech!$A$1:$A$10,Ztech!$B$1:$B$10)</f>
        <v>M2</v>
      </c>
      <c r="B120" s="72" t="s">
        <v>158</v>
      </c>
      <c r="C120" s="73" t="s">
        <v>165</v>
      </c>
      <c r="D120" s="13"/>
      <c r="E120" s="14" t="n">
        <v>3</v>
      </c>
      <c r="F120" s="74" t="n">
        <v>30</v>
      </c>
      <c r="G120" s="75"/>
      <c r="H120" s="76"/>
      <c r="I120" s="74" t="n">
        <v>3</v>
      </c>
      <c r="J120" s="74"/>
      <c r="K120" s="77"/>
      <c r="L120" s="75"/>
      <c r="M120" s="74"/>
      <c r="N120" s="74" t="n">
        <v>3</v>
      </c>
      <c r="O120" s="74"/>
      <c r="P120" s="78"/>
    </row>
    <row r="121" customFormat="false" ht="13.8" hidden="false" customHeight="false" outlineLevel="0" collapsed="false">
      <c r="A121" s="71" t="str">
        <f aca="false">LOOKUP(B121,Ztech!$A$1:$A$10,Ztech!$B$1:$B$10)</f>
        <v>M2</v>
      </c>
      <c r="B121" s="72" t="s">
        <v>158</v>
      </c>
      <c r="C121" s="73" t="s">
        <v>166</v>
      </c>
      <c r="D121" s="13"/>
      <c r="E121" s="14" t="n">
        <v>3</v>
      </c>
      <c r="F121" s="74" t="n">
        <v>30</v>
      </c>
      <c r="G121" s="75"/>
      <c r="H121" s="76"/>
      <c r="I121" s="74" t="n">
        <v>3</v>
      </c>
      <c r="J121" s="74"/>
      <c r="K121" s="77"/>
      <c r="L121" s="75"/>
      <c r="M121" s="74"/>
      <c r="N121" s="74" t="n">
        <v>3</v>
      </c>
      <c r="O121" s="74"/>
      <c r="P121" s="78"/>
    </row>
    <row r="122" customFormat="false" ht="20.85" hidden="false" customHeight="false" outlineLevel="0" collapsed="false">
      <c r="A122" s="71" t="str">
        <f aca="false">LOOKUP(B122,Ztech!$A$1:$A$10,Ztech!$B$1:$B$10)</f>
        <v>M2</v>
      </c>
      <c r="B122" s="72" t="s">
        <v>158</v>
      </c>
      <c r="C122" s="73" t="s">
        <v>167</v>
      </c>
      <c r="D122" s="13"/>
      <c r="E122" s="14" t="n">
        <v>3</v>
      </c>
      <c r="F122" s="74" t="n">
        <v>20</v>
      </c>
      <c r="G122" s="75"/>
      <c r="H122" s="76" t="n">
        <v>3</v>
      </c>
      <c r="I122" s="74"/>
      <c r="J122" s="74"/>
      <c r="K122" s="77"/>
      <c r="L122" s="75"/>
      <c r="M122" s="74"/>
      <c r="N122" s="74" t="n">
        <v>3</v>
      </c>
      <c r="O122" s="74"/>
      <c r="P122" s="78"/>
    </row>
    <row r="123" customFormat="false" ht="20.85" hidden="false" customHeight="false" outlineLevel="0" collapsed="false">
      <c r="A123" s="71" t="str">
        <f aca="false">LOOKUP(B123,Ztech!$A$1:$A$10,Ztech!$B$1:$B$10)</f>
        <v>M2</v>
      </c>
      <c r="B123" s="72" t="s">
        <v>158</v>
      </c>
      <c r="C123" s="73" t="s">
        <v>168</v>
      </c>
      <c r="D123" s="13"/>
      <c r="E123" s="14" t="n">
        <v>3</v>
      </c>
      <c r="F123" s="74" t="n">
        <v>20</v>
      </c>
      <c r="G123" s="75"/>
      <c r="H123" s="76" t="n">
        <v>3</v>
      </c>
      <c r="I123" s="74"/>
      <c r="J123" s="74"/>
      <c r="K123" s="77"/>
      <c r="L123" s="75"/>
      <c r="M123" s="74"/>
      <c r="N123" s="74" t="n">
        <v>3</v>
      </c>
      <c r="O123" s="74"/>
      <c r="P123" s="78"/>
    </row>
    <row r="124" customFormat="false" ht="13.8" hidden="false" customHeight="false" outlineLevel="0" collapsed="false">
      <c r="A124" s="71" t="str">
        <f aca="false">LOOKUP(B124,Ztech!$A$1:$A$10,Ztech!$B$1:$B$10)</f>
        <v>M2</v>
      </c>
      <c r="B124" s="72" t="s">
        <v>158</v>
      </c>
      <c r="C124" s="95" t="s">
        <v>169</v>
      </c>
      <c r="D124" s="13"/>
      <c r="E124" s="14" t="n">
        <v>3.5</v>
      </c>
      <c r="F124" s="74" t="n">
        <v>2</v>
      </c>
      <c r="G124" s="75"/>
      <c r="H124" s="76"/>
      <c r="I124" s="74"/>
      <c r="J124" s="74"/>
      <c r="K124" s="77" t="n">
        <v>3.5</v>
      </c>
      <c r="L124" s="75"/>
      <c r="M124" s="74" t="n">
        <v>3.5</v>
      </c>
      <c r="N124" s="74"/>
      <c r="O124" s="74"/>
      <c r="P124" s="78"/>
    </row>
    <row r="125" customFormat="false" ht="13.8" hidden="false" customHeight="false" outlineLevel="0" collapsed="false">
      <c r="A125" s="71" t="str">
        <f aca="false">LOOKUP(B125,Ztech!$A$1:$A$10,Ztech!$B$1:$B$10)</f>
        <v>M2</v>
      </c>
      <c r="B125" s="72" t="s">
        <v>158</v>
      </c>
      <c r="C125" s="73" t="s">
        <v>170</v>
      </c>
      <c r="D125" s="13"/>
      <c r="E125" s="14" t="n">
        <v>3</v>
      </c>
      <c r="F125" s="74" t="n">
        <v>30</v>
      </c>
      <c r="G125" s="75"/>
      <c r="H125" s="76"/>
      <c r="I125" s="74"/>
      <c r="J125" s="74"/>
      <c r="K125" s="77" t="n">
        <v>3</v>
      </c>
      <c r="L125" s="75" t="n">
        <v>3</v>
      </c>
      <c r="M125" s="74"/>
      <c r="N125" s="74"/>
      <c r="O125" s="74"/>
      <c r="P125" s="78"/>
    </row>
    <row r="126" customFormat="false" ht="13.8" hidden="false" customHeight="false" outlineLevel="0" collapsed="false">
      <c r="A126" s="71" t="str">
        <f aca="false">LOOKUP(B126,Ztech!$A$1:$A$10,Ztech!$B$1:$B$10)</f>
        <v>M2</v>
      </c>
      <c r="B126" s="72" t="s">
        <v>158</v>
      </c>
      <c r="C126" s="73" t="s">
        <v>171</v>
      </c>
      <c r="D126" s="13"/>
      <c r="E126" s="14" t="n">
        <v>2</v>
      </c>
      <c r="F126" s="74" t="n">
        <v>20</v>
      </c>
      <c r="G126" s="75"/>
      <c r="H126" s="76"/>
      <c r="I126" s="74"/>
      <c r="J126" s="74"/>
      <c r="K126" s="77" t="n">
        <v>2</v>
      </c>
      <c r="L126" s="75"/>
      <c r="M126" s="74" t="n">
        <v>2</v>
      </c>
      <c r="N126" s="74"/>
      <c r="O126" s="74"/>
      <c r="P126" s="78"/>
    </row>
    <row r="127" customFormat="false" ht="13.8" hidden="false" customHeight="false" outlineLevel="0" collapsed="false">
      <c r="A127" s="71" t="str">
        <f aca="false">LOOKUP(B127,Ztech!$A$1:$A$10,Ztech!$B$1:$B$10)</f>
        <v>M2</v>
      </c>
      <c r="B127" s="72" t="s">
        <v>158</v>
      </c>
      <c r="C127" s="73" t="s">
        <v>172</v>
      </c>
      <c r="D127" s="13"/>
      <c r="E127" s="14" t="n">
        <v>1</v>
      </c>
      <c r="F127" s="74" t="n">
        <v>20</v>
      </c>
      <c r="G127" s="75"/>
      <c r="H127" s="76"/>
      <c r="I127" s="74"/>
      <c r="J127" s="74" t="n">
        <v>1</v>
      </c>
      <c r="K127" s="77"/>
      <c r="L127" s="75"/>
      <c r="M127" s="74"/>
      <c r="N127" s="74" t="n">
        <v>1</v>
      </c>
      <c r="O127" s="74"/>
      <c r="P127" s="78"/>
    </row>
    <row r="128" customFormat="false" ht="13.8" hidden="false" customHeight="false" outlineLevel="0" collapsed="false">
      <c r="A128" s="71" t="str">
        <f aca="false">LOOKUP(B128,Ztech!$A$1:$A$10,Ztech!$B$1:$B$10)</f>
        <v>M2</v>
      </c>
      <c r="B128" s="72" t="s">
        <v>173</v>
      </c>
      <c r="C128" s="73" t="s">
        <v>174</v>
      </c>
      <c r="D128" s="13"/>
      <c r="E128" s="14" t="n">
        <v>6</v>
      </c>
      <c r="F128" s="74"/>
      <c r="G128" s="75"/>
      <c r="H128" s="76"/>
      <c r="I128" s="74" t="n">
        <v>6</v>
      </c>
      <c r="J128" s="74"/>
      <c r="K128" s="77"/>
      <c r="L128" s="75"/>
      <c r="M128" s="74" t="n">
        <v>6</v>
      </c>
      <c r="N128" s="74"/>
      <c r="O128" s="74"/>
      <c r="P128" s="78" t="s">
        <v>175</v>
      </c>
    </row>
    <row r="129" customFormat="false" ht="13.8" hidden="false" customHeight="false" outlineLevel="0" collapsed="false">
      <c r="A129" s="71" t="str">
        <f aca="false">LOOKUP(B129,Ztech!$A$1:$A$10,Ztech!$B$1:$B$10)</f>
        <v>M2</v>
      </c>
      <c r="B129" s="72" t="s">
        <v>173</v>
      </c>
      <c r="C129" s="73" t="s">
        <v>176</v>
      </c>
      <c r="D129" s="13"/>
      <c r="E129" s="14" t="n">
        <v>18</v>
      </c>
      <c r="F129" s="74"/>
      <c r="G129" s="75"/>
      <c r="H129" s="76"/>
      <c r="I129" s="74" t="n">
        <v>18</v>
      </c>
      <c r="J129" s="74"/>
      <c r="K129" s="77"/>
      <c r="L129" s="75"/>
      <c r="M129" s="74"/>
      <c r="N129" s="74"/>
      <c r="O129" s="74"/>
      <c r="P129" s="78" t="s">
        <v>95</v>
      </c>
    </row>
    <row r="130" customFormat="false" ht="13.8" hidden="false" customHeight="false" outlineLevel="0" collapsed="false">
      <c r="A130" s="71" t="str">
        <f aca="false">LOOKUP(B130,Ztech!$A$1:$A$10,Ztech!$B$1:$B$10)</f>
        <v>M2</v>
      </c>
      <c r="B130" s="72" t="s">
        <v>173</v>
      </c>
      <c r="C130" s="88" t="s">
        <v>177</v>
      </c>
      <c r="D130" s="13"/>
      <c r="E130" s="14" t="n">
        <v>5</v>
      </c>
      <c r="F130" s="74"/>
      <c r="G130" s="75"/>
      <c r="H130" s="76"/>
      <c r="I130" s="74" t="n">
        <v>5</v>
      </c>
      <c r="J130" s="74"/>
      <c r="K130" s="77"/>
      <c r="L130" s="75"/>
      <c r="M130" s="74" t="n">
        <v>5</v>
      </c>
      <c r="N130" s="74"/>
      <c r="O130" s="74"/>
      <c r="P130" s="78" t="s">
        <v>178</v>
      </c>
    </row>
    <row r="131" customFormat="false" ht="13.8" hidden="false" customHeight="false" outlineLevel="0" collapsed="false">
      <c r="A131" s="71" t="str">
        <f aca="false">LOOKUP(B131,Ztech!$A$1:$A$10,Ztech!$B$1:$B$10)</f>
        <v>M2</v>
      </c>
      <c r="B131" s="72" t="s">
        <v>173</v>
      </c>
      <c r="C131" s="86" t="s">
        <v>179</v>
      </c>
      <c r="D131" s="13"/>
      <c r="E131" s="14" t="n">
        <v>1.5</v>
      </c>
      <c r="F131" s="74" t="n">
        <v>5</v>
      </c>
      <c r="G131" s="75"/>
      <c r="H131" s="76"/>
      <c r="I131" s="74"/>
      <c r="J131" s="74"/>
      <c r="K131" s="77" t="n">
        <v>1.5</v>
      </c>
      <c r="L131" s="75"/>
      <c r="M131" s="74"/>
      <c r="N131" s="74" t="n">
        <v>1.5</v>
      </c>
      <c r="O131" s="74"/>
      <c r="P131" s="78"/>
    </row>
    <row r="154" customFormat="false" ht="13.8" hidden="false" customHeight="false" outlineLevel="0" collapsed="false">
      <c r="C154" s="96"/>
      <c r="D154" s="97"/>
      <c r="E154" s="96"/>
    </row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">
    <mergeCell ref="C4:O4"/>
    <mergeCell ref="C6:O6"/>
    <mergeCell ref="C8:O8"/>
    <mergeCell ref="C9:O9"/>
    <mergeCell ref="C11:O11"/>
    <mergeCell ref="C13:N13"/>
    <mergeCell ref="C14:T14"/>
    <mergeCell ref="L16:N16"/>
  </mergeCells>
  <conditionalFormatting sqref="B1:B6 B132:B1048576 B52:B56 B63:B67 B90:B94 B101:B106 B113:B118 B128:B129 B131 B74:B83 B10:B45">
    <cfRule type="cellIs" priority="2" operator="equal" aboveAverage="0" equalAverage="0" bottom="0" percent="0" rank="0" text="" dxfId="0">
      <formula>"S9"</formula>
    </cfRule>
    <cfRule type="cellIs" priority="3" operator="equal" aboveAverage="0" equalAverage="0" bottom="0" percent="0" rank="0" text="" dxfId="1">
      <formula>"S7"</formula>
    </cfRule>
    <cfRule type="cellIs" priority="4" operator="equal" aboveAverage="0" equalAverage="0" bottom="0" percent="0" rank="0" text="" dxfId="2">
      <formula>"S5"</formula>
    </cfRule>
    <cfRule type="cellIs" priority="5" operator="equal" aboveAverage="0" equalAverage="0" bottom="0" percent="0" rank="0" text="" dxfId="3">
      <formula>"S3"</formula>
    </cfRule>
    <cfRule type="cellIs" priority="6" operator="equal" aboveAverage="0" equalAverage="0" bottom="0" percent="0" rank="0" text="" dxfId="4">
      <formula>"S1"</formula>
    </cfRule>
  </conditionalFormatting>
  <conditionalFormatting sqref="B46:B48">
    <cfRule type="cellIs" priority="7" operator="equal" aboveAverage="0" equalAverage="0" bottom="0" percent="0" rank="0" text="" dxfId="5">
      <formula>"S9"</formula>
    </cfRule>
    <cfRule type="cellIs" priority="8" operator="equal" aboveAverage="0" equalAverage="0" bottom="0" percent="0" rank="0" text="" dxfId="6">
      <formula>"S7"</formula>
    </cfRule>
    <cfRule type="cellIs" priority="9" operator="equal" aboveAverage="0" equalAverage="0" bottom="0" percent="0" rank="0" text="" dxfId="7">
      <formula>"S5"</formula>
    </cfRule>
    <cfRule type="cellIs" priority="10" operator="equal" aboveAverage="0" equalAverage="0" bottom="0" percent="0" rank="0" text="" dxfId="8">
      <formula>"S3"</formula>
    </cfRule>
    <cfRule type="cellIs" priority="11" operator="equal" aboveAverage="0" equalAverage="0" bottom="0" percent="0" rank="0" text="" dxfId="9">
      <formula>"S1"</formula>
    </cfRule>
  </conditionalFormatting>
  <conditionalFormatting sqref="B49:B51">
    <cfRule type="cellIs" priority="12" operator="equal" aboveAverage="0" equalAverage="0" bottom="0" percent="0" rank="0" text="" dxfId="10">
      <formula>"S9"</formula>
    </cfRule>
    <cfRule type="cellIs" priority="13" operator="equal" aboveAverage="0" equalAverage="0" bottom="0" percent="0" rank="0" text="" dxfId="11">
      <formula>"S7"</formula>
    </cfRule>
    <cfRule type="cellIs" priority="14" operator="equal" aboveAverage="0" equalAverage="0" bottom="0" percent="0" rank="0" text="" dxfId="12">
      <formula>"S5"</formula>
    </cfRule>
    <cfRule type="cellIs" priority="15" operator="equal" aboveAverage="0" equalAverage="0" bottom="0" percent="0" rank="0" text="" dxfId="13">
      <formula>"S3"</formula>
    </cfRule>
    <cfRule type="cellIs" priority="16" operator="equal" aboveAverage="0" equalAverage="0" bottom="0" percent="0" rank="0" text="" dxfId="14">
      <formula>"S1"</formula>
    </cfRule>
  </conditionalFormatting>
  <conditionalFormatting sqref="B57:B59">
    <cfRule type="cellIs" priority="17" operator="equal" aboveAverage="0" equalAverage="0" bottom="0" percent="0" rank="0" text="" dxfId="15">
      <formula>"S9"</formula>
    </cfRule>
    <cfRule type="cellIs" priority="18" operator="equal" aboveAverage="0" equalAverage="0" bottom="0" percent="0" rank="0" text="" dxfId="16">
      <formula>"S7"</formula>
    </cfRule>
    <cfRule type="cellIs" priority="19" operator="equal" aboveAverage="0" equalAverage="0" bottom="0" percent="0" rank="0" text="" dxfId="17">
      <formula>"S5"</formula>
    </cfRule>
    <cfRule type="cellIs" priority="20" operator="equal" aboveAverage="0" equalAverage="0" bottom="0" percent="0" rank="0" text="" dxfId="18">
      <formula>"S3"</formula>
    </cfRule>
    <cfRule type="cellIs" priority="21" operator="equal" aboveAverage="0" equalAverage="0" bottom="0" percent="0" rank="0" text="" dxfId="19">
      <formula>"S1"</formula>
    </cfRule>
  </conditionalFormatting>
  <conditionalFormatting sqref="B60:B62">
    <cfRule type="cellIs" priority="22" operator="equal" aboveAverage="0" equalAverage="0" bottom="0" percent="0" rank="0" text="" dxfId="20">
      <formula>"S9"</formula>
    </cfRule>
    <cfRule type="cellIs" priority="23" operator="equal" aboveAverage="0" equalAverage="0" bottom="0" percent="0" rank="0" text="" dxfId="21">
      <formula>"S7"</formula>
    </cfRule>
    <cfRule type="cellIs" priority="24" operator="equal" aboveAverage="0" equalAverage="0" bottom="0" percent="0" rank="0" text="" dxfId="22">
      <formula>"S5"</formula>
    </cfRule>
    <cfRule type="cellIs" priority="25" operator="equal" aboveAverage="0" equalAverage="0" bottom="0" percent="0" rank="0" text="" dxfId="23">
      <formula>"S3"</formula>
    </cfRule>
    <cfRule type="cellIs" priority="26" operator="equal" aboveAverage="0" equalAverage="0" bottom="0" percent="0" rank="0" text="" dxfId="24">
      <formula>"S1"</formula>
    </cfRule>
  </conditionalFormatting>
  <conditionalFormatting sqref="B68:B70">
    <cfRule type="cellIs" priority="27" operator="equal" aboveAverage="0" equalAverage="0" bottom="0" percent="0" rank="0" text="" dxfId="25">
      <formula>"S9"</formula>
    </cfRule>
    <cfRule type="cellIs" priority="28" operator="equal" aboveAverage="0" equalAverage="0" bottom="0" percent="0" rank="0" text="" dxfId="26">
      <formula>"S7"</formula>
    </cfRule>
    <cfRule type="cellIs" priority="29" operator="equal" aboveAverage="0" equalAverage="0" bottom="0" percent="0" rank="0" text="" dxfId="27">
      <formula>"S5"</formula>
    </cfRule>
    <cfRule type="cellIs" priority="30" operator="equal" aboveAverage="0" equalAverage="0" bottom="0" percent="0" rank="0" text="" dxfId="28">
      <formula>"S3"</formula>
    </cfRule>
    <cfRule type="cellIs" priority="31" operator="equal" aboveAverage="0" equalAverage="0" bottom="0" percent="0" rank="0" text="" dxfId="29">
      <formula>"S1"</formula>
    </cfRule>
  </conditionalFormatting>
  <conditionalFormatting sqref="B71:B73">
    <cfRule type="cellIs" priority="32" operator="equal" aboveAverage="0" equalAverage="0" bottom="0" percent="0" rank="0" text="" dxfId="30">
      <formula>"S9"</formula>
    </cfRule>
    <cfRule type="cellIs" priority="33" operator="equal" aboveAverage="0" equalAverage="0" bottom="0" percent="0" rank="0" text="" dxfId="31">
      <formula>"S7"</formula>
    </cfRule>
    <cfRule type="cellIs" priority="34" operator="equal" aboveAverage="0" equalAverage="0" bottom="0" percent="0" rank="0" text="" dxfId="32">
      <formula>"S5"</formula>
    </cfRule>
    <cfRule type="cellIs" priority="35" operator="equal" aboveAverage="0" equalAverage="0" bottom="0" percent="0" rank="0" text="" dxfId="33">
      <formula>"S3"</formula>
    </cfRule>
    <cfRule type="cellIs" priority="36" operator="equal" aboveAverage="0" equalAverage="0" bottom="0" percent="0" rank="0" text="" dxfId="34">
      <formula>"S1"</formula>
    </cfRule>
  </conditionalFormatting>
  <conditionalFormatting sqref="B87:B89">
    <cfRule type="cellIs" priority="37" operator="equal" aboveAverage="0" equalAverage="0" bottom="0" percent="0" rank="0" text="" dxfId="35">
      <formula>"S9"</formula>
    </cfRule>
    <cfRule type="cellIs" priority="38" operator="equal" aboveAverage="0" equalAverage="0" bottom="0" percent="0" rank="0" text="" dxfId="36">
      <formula>"S7"</formula>
    </cfRule>
    <cfRule type="cellIs" priority="39" operator="equal" aboveAverage="0" equalAverage="0" bottom="0" percent="0" rank="0" text="" dxfId="37">
      <formula>"S5"</formula>
    </cfRule>
    <cfRule type="cellIs" priority="40" operator="equal" aboveAverage="0" equalAverage="0" bottom="0" percent="0" rank="0" text="" dxfId="38">
      <formula>"S3"</formula>
    </cfRule>
    <cfRule type="cellIs" priority="41" operator="equal" aboveAverage="0" equalAverage="0" bottom="0" percent="0" rank="0" text="" dxfId="39">
      <formula>"S1"</formula>
    </cfRule>
  </conditionalFormatting>
  <conditionalFormatting sqref="B84:B86">
    <cfRule type="cellIs" priority="42" operator="equal" aboveAverage="0" equalAverage="0" bottom="0" percent="0" rank="0" text="" dxfId="40">
      <formula>"S9"</formula>
    </cfRule>
    <cfRule type="cellIs" priority="43" operator="equal" aboveAverage="0" equalAverage="0" bottom="0" percent="0" rank="0" text="" dxfId="41">
      <formula>"S7"</formula>
    </cfRule>
    <cfRule type="cellIs" priority="44" operator="equal" aboveAverage="0" equalAverage="0" bottom="0" percent="0" rank="0" text="" dxfId="42">
      <formula>"S5"</formula>
    </cfRule>
    <cfRule type="cellIs" priority="45" operator="equal" aboveAverage="0" equalAverage="0" bottom="0" percent="0" rank="0" text="" dxfId="43">
      <formula>"S3"</formula>
    </cfRule>
    <cfRule type="cellIs" priority="46" operator="equal" aboveAverage="0" equalAverage="0" bottom="0" percent="0" rank="0" text="" dxfId="44">
      <formula>"S1"</formula>
    </cfRule>
  </conditionalFormatting>
  <conditionalFormatting sqref="B98:B100">
    <cfRule type="cellIs" priority="47" operator="equal" aboveAverage="0" equalAverage="0" bottom="0" percent="0" rank="0" text="" dxfId="45">
      <formula>"S9"</formula>
    </cfRule>
    <cfRule type="cellIs" priority="48" operator="equal" aboveAverage="0" equalAverage="0" bottom="0" percent="0" rank="0" text="" dxfId="46">
      <formula>"S7"</formula>
    </cfRule>
    <cfRule type="cellIs" priority="49" operator="equal" aboveAverage="0" equalAverage="0" bottom="0" percent="0" rank="0" text="" dxfId="47">
      <formula>"S5"</formula>
    </cfRule>
    <cfRule type="cellIs" priority="50" operator="equal" aboveAverage="0" equalAverage="0" bottom="0" percent="0" rank="0" text="" dxfId="48">
      <formula>"S3"</formula>
    </cfRule>
    <cfRule type="cellIs" priority="51" operator="equal" aboveAverage="0" equalAverage="0" bottom="0" percent="0" rank="0" text="" dxfId="49">
      <formula>"S1"</formula>
    </cfRule>
  </conditionalFormatting>
  <conditionalFormatting sqref="B95:B97">
    <cfRule type="cellIs" priority="52" operator="equal" aboveAverage="0" equalAverage="0" bottom="0" percent="0" rank="0" text="" dxfId="50">
      <formula>"S9"</formula>
    </cfRule>
    <cfRule type="cellIs" priority="53" operator="equal" aboveAverage="0" equalAverage="0" bottom="0" percent="0" rank="0" text="" dxfId="51">
      <formula>"S7"</formula>
    </cfRule>
    <cfRule type="cellIs" priority="54" operator="equal" aboveAverage="0" equalAverage="0" bottom="0" percent="0" rank="0" text="" dxfId="52">
      <formula>"S5"</formula>
    </cfRule>
    <cfRule type="cellIs" priority="55" operator="equal" aboveAverage="0" equalAverage="0" bottom="0" percent="0" rank="0" text="" dxfId="53">
      <formula>"S3"</formula>
    </cfRule>
    <cfRule type="cellIs" priority="56" operator="equal" aboveAverage="0" equalAverage="0" bottom="0" percent="0" rank="0" text="" dxfId="54">
      <formula>"S1"</formula>
    </cfRule>
  </conditionalFormatting>
  <conditionalFormatting sqref="B110:B112">
    <cfRule type="cellIs" priority="57" operator="equal" aboveAverage="0" equalAverage="0" bottom="0" percent="0" rank="0" text="" dxfId="55">
      <formula>"S9"</formula>
    </cfRule>
    <cfRule type="cellIs" priority="58" operator="equal" aboveAverage="0" equalAverage="0" bottom="0" percent="0" rank="0" text="" dxfId="56">
      <formula>"S7"</formula>
    </cfRule>
    <cfRule type="cellIs" priority="59" operator="equal" aboveAverage="0" equalAverage="0" bottom="0" percent="0" rank="0" text="" dxfId="57">
      <formula>"S5"</formula>
    </cfRule>
    <cfRule type="cellIs" priority="60" operator="equal" aboveAverage="0" equalAverage="0" bottom="0" percent="0" rank="0" text="" dxfId="58">
      <formula>"S3"</formula>
    </cfRule>
    <cfRule type="cellIs" priority="61" operator="equal" aboveAverage="0" equalAverage="0" bottom="0" percent="0" rank="0" text="" dxfId="59">
      <formula>"S1"</formula>
    </cfRule>
  </conditionalFormatting>
  <conditionalFormatting sqref="B107:B109">
    <cfRule type="cellIs" priority="62" operator="equal" aboveAverage="0" equalAverage="0" bottom="0" percent="0" rank="0" text="" dxfId="60">
      <formula>"S9"</formula>
    </cfRule>
    <cfRule type="cellIs" priority="63" operator="equal" aboveAverage="0" equalAverage="0" bottom="0" percent="0" rank="0" text="" dxfId="61">
      <formula>"S7"</formula>
    </cfRule>
    <cfRule type="cellIs" priority="64" operator="equal" aboveAverage="0" equalAverage="0" bottom="0" percent="0" rank="0" text="" dxfId="62">
      <formula>"S5"</formula>
    </cfRule>
    <cfRule type="cellIs" priority="65" operator="equal" aboveAverage="0" equalAverage="0" bottom="0" percent="0" rank="0" text="" dxfId="63">
      <formula>"S3"</formula>
    </cfRule>
    <cfRule type="cellIs" priority="66" operator="equal" aboveAverage="0" equalAverage="0" bottom="0" percent="0" rank="0" text="" dxfId="64">
      <formula>"S1"</formula>
    </cfRule>
  </conditionalFormatting>
  <conditionalFormatting sqref="B119:B125">
    <cfRule type="cellIs" priority="67" operator="equal" aboveAverage="0" equalAverage="0" bottom="0" percent="0" rank="0" text="" dxfId="65">
      <formula>"S9"</formula>
    </cfRule>
    <cfRule type="cellIs" priority="68" operator="equal" aboveAverage="0" equalAverage="0" bottom="0" percent="0" rank="0" text="" dxfId="66">
      <formula>"S7"</formula>
    </cfRule>
    <cfRule type="cellIs" priority="69" operator="equal" aboveAverage="0" equalAverage="0" bottom="0" percent="0" rank="0" text="" dxfId="67">
      <formula>"S5"</formula>
    </cfRule>
    <cfRule type="cellIs" priority="70" operator="equal" aboveAverage="0" equalAverage="0" bottom="0" percent="0" rank="0" text="" dxfId="68">
      <formula>"S3"</formula>
    </cfRule>
    <cfRule type="cellIs" priority="71" operator="equal" aboveAverage="0" equalAverage="0" bottom="0" percent="0" rank="0" text="" dxfId="69">
      <formula>"S1"</formula>
    </cfRule>
  </conditionalFormatting>
  <conditionalFormatting sqref="B126:B127">
    <cfRule type="cellIs" priority="72" operator="equal" aboveAverage="0" equalAverage="0" bottom="0" percent="0" rank="0" text="" dxfId="70">
      <formula>"S9"</formula>
    </cfRule>
    <cfRule type="cellIs" priority="73" operator="equal" aboveAverage="0" equalAverage="0" bottom="0" percent="0" rank="0" text="" dxfId="71">
      <formula>"S7"</formula>
    </cfRule>
    <cfRule type="cellIs" priority="74" operator="equal" aboveAverage="0" equalAverage="0" bottom="0" percent="0" rank="0" text="" dxfId="72">
      <formula>"S5"</formula>
    </cfRule>
    <cfRule type="cellIs" priority="75" operator="equal" aboveAverage="0" equalAverage="0" bottom="0" percent="0" rank="0" text="" dxfId="73">
      <formula>"S3"</formula>
    </cfRule>
    <cfRule type="cellIs" priority="76" operator="equal" aboveAverage="0" equalAverage="0" bottom="0" percent="0" rank="0" text="" dxfId="74">
      <formula>"S1"</formula>
    </cfRule>
  </conditionalFormatting>
  <conditionalFormatting sqref="B130">
    <cfRule type="cellIs" priority="77" operator="equal" aboveAverage="0" equalAverage="0" bottom="0" percent="0" rank="0" text="" dxfId="75">
      <formula>"S9"</formula>
    </cfRule>
    <cfRule type="cellIs" priority="78" operator="equal" aboveAverage="0" equalAverage="0" bottom="0" percent="0" rank="0" text="" dxfId="76">
      <formula>"S7"</formula>
    </cfRule>
    <cfRule type="cellIs" priority="79" operator="equal" aboveAverage="0" equalAverage="0" bottom="0" percent="0" rank="0" text="" dxfId="77">
      <formula>"S5"</formula>
    </cfRule>
    <cfRule type="cellIs" priority="80" operator="equal" aboveAverage="0" equalAverage="0" bottom="0" percent="0" rank="0" text="" dxfId="78">
      <formula>"S3"</formula>
    </cfRule>
    <cfRule type="cellIs" priority="81" operator="equal" aboveAverage="0" equalAverage="0" bottom="0" percent="0" rank="0" text="" dxfId="79">
      <formula>"S1"</formula>
    </cfRule>
  </conditionalFormatting>
  <conditionalFormatting sqref="A1:A6 A10:A1048576">
    <cfRule type="cellIs" priority="82" operator="equal" aboveAverage="0" equalAverage="0" bottom="0" percent="0" rank="0" text="" dxfId="80">
      <formula>"M2"</formula>
    </cfRule>
    <cfRule type="cellIs" priority="83" operator="equal" aboveAverage="0" equalAverage="0" bottom="0" percent="0" rank="0" text="" dxfId="81">
      <formula>"L3"</formula>
    </cfRule>
    <cfRule type="cellIs" priority="84" operator="equal" aboveAverage="0" equalAverage="0" bottom="0" percent="0" rank="0" text="" dxfId="82">
      <formula>"L1"</formula>
    </cfRule>
  </conditionalFormatting>
  <conditionalFormatting sqref="B7:B9">
    <cfRule type="cellIs" priority="85" operator="equal" aboveAverage="0" equalAverage="0" bottom="0" percent="0" rank="0" text="" dxfId="83">
      <formula>"S9"</formula>
    </cfRule>
    <cfRule type="cellIs" priority="86" operator="equal" aboveAverage="0" equalAverage="0" bottom="0" percent="0" rank="0" text="" dxfId="84">
      <formula>"S7"</formula>
    </cfRule>
    <cfRule type="cellIs" priority="87" operator="equal" aboveAverage="0" equalAverage="0" bottom="0" percent="0" rank="0" text="" dxfId="85">
      <formula>"S5"</formula>
    </cfRule>
    <cfRule type="cellIs" priority="88" operator="equal" aboveAverage="0" equalAverage="0" bottom="0" percent="0" rank="0" text="" dxfId="86">
      <formula>"S3"</formula>
    </cfRule>
    <cfRule type="cellIs" priority="89" operator="equal" aboveAverage="0" equalAverage="0" bottom="0" percent="0" rank="0" text="" dxfId="87">
      <formula>"S1"</formula>
    </cfRule>
  </conditionalFormatting>
  <conditionalFormatting sqref="A7:A9">
    <cfRule type="cellIs" priority="90" operator="equal" aboveAverage="0" equalAverage="0" bottom="0" percent="0" rank="0" text="" dxfId="88">
      <formula>"M2"</formula>
    </cfRule>
    <cfRule type="cellIs" priority="91" operator="equal" aboveAverage="0" equalAverage="0" bottom="0" percent="0" rank="0" text="" dxfId="89">
      <formula>"L3"</formula>
    </cfRule>
    <cfRule type="cellIs" priority="92" operator="equal" aboveAverage="0" equalAverage="0" bottom="0" percent="0" rank="0" text="" dxfId="90">
      <formula>"L1"</formula>
    </cfRule>
  </conditionalFormatting>
  <printOptions headings="false" gridLines="true" gridLinesSet="true" horizontalCentered="false" verticalCentered="false"/>
  <pageMargins left="0.196527777777778" right="0.118055555555556" top="0.196527777777778" bottom="0.157638888888889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1048576"/>
  <sheetViews>
    <sheetView showFormulas="false" showGridLines="true" showRowColHeaders="true" showZeros="true" rightToLeft="false" tabSelected="true" showOutlineSymbols="true" defaultGridColor="true" view="normal" topLeftCell="A101" colorId="64" zoomScale="100" zoomScaleNormal="100" zoomScalePageLayoutView="100" workbookViewId="0">
      <selection pane="topLeft" activeCell="C149" activeCellId="0" sqref="C149"/>
    </sheetView>
  </sheetViews>
  <sheetFormatPr defaultColWidth="10.82421875" defaultRowHeight="13.8" zeroHeight="false" outlineLevelRow="0" outlineLevelCol="0"/>
  <cols>
    <col collapsed="false" customWidth="true" hidden="false" outlineLevel="0" max="1" min="1" style="0" width="4.41"/>
    <col collapsed="false" customWidth="true" hidden="false" outlineLevel="0" max="2" min="2" style="0" width="4.71"/>
    <col collapsed="false" customWidth="true" hidden="false" outlineLevel="0" max="3" min="3" style="0" width="38.83"/>
    <col collapsed="false" customWidth="true" hidden="false" outlineLevel="0" max="4" min="4" style="1" width="9.05"/>
    <col collapsed="false" customWidth="true" hidden="false" outlineLevel="0" max="5" min="5" style="2" width="5.95"/>
    <col collapsed="false" customWidth="true" hidden="false" outlineLevel="0" max="6" min="6" style="2" width="4.1"/>
    <col collapsed="false" customWidth="true" hidden="false" outlineLevel="0" max="7" min="7" style="2" width="5.49"/>
    <col collapsed="false" customWidth="true" hidden="false" outlineLevel="0" max="8" min="8" style="2" width="29.57"/>
    <col collapsed="false" customWidth="true" hidden="false" outlineLevel="0" max="9" min="9" style="2" width="9.66"/>
    <col collapsed="false" customWidth="true" hidden="false" outlineLevel="0" max="10" min="10" style="2" width="8.6"/>
    <col collapsed="false" customWidth="true" hidden="false" outlineLevel="0" max="11" min="11" style="2" width="11.05"/>
    <col collapsed="false" customWidth="true" hidden="false" outlineLevel="0" max="12" min="12" style="2" width="14.88"/>
    <col collapsed="false" customWidth="true" hidden="false" outlineLevel="0" max="13" min="13" style="2" width="10.58"/>
    <col collapsed="false" customWidth="true" hidden="false" outlineLevel="0" max="14" min="14" style="2" width="8.87"/>
    <col collapsed="false" customWidth="true" hidden="false" outlineLevel="0" max="15" min="15" style="2" width="9.2"/>
    <col collapsed="false" customWidth="true" hidden="false" outlineLevel="0" max="16" min="16" style="3" width="26.03"/>
    <col collapsed="false" customWidth="true" hidden="false" outlineLevel="0" max="18" min="18" style="4" width="10.65"/>
    <col collapsed="false" customWidth="true" hidden="false" outlineLevel="0" max="19" min="19" style="4" width="24.44"/>
    <col collapsed="false" customWidth="true" hidden="false" outlineLevel="0" max="25" min="20" style="4" width="9"/>
    <col collapsed="false" customWidth="true" hidden="false" outlineLevel="0" max="27" min="26" style="4" width="10.65"/>
  </cols>
  <sheetData>
    <row r="1" customFormat="false" ht="26.5" hidden="false" customHeight="false" outlineLevel="0" collapsed="false">
      <c r="C1" s="5" t="s">
        <v>0</v>
      </c>
      <c r="D1" s="6"/>
      <c r="S1" s="7" t="s">
        <v>1</v>
      </c>
      <c r="T1" s="8" t="s">
        <v>2</v>
      </c>
      <c r="U1" s="9" t="s">
        <v>3</v>
      </c>
    </row>
    <row r="2" customFormat="false" ht="17.35" hidden="false" customHeight="false" outlineLevel="0" collapsed="false">
      <c r="C2" s="10" t="s">
        <v>180</v>
      </c>
      <c r="D2" s="11"/>
      <c r="S2" s="12"/>
      <c r="T2" s="13"/>
      <c r="U2" s="14"/>
    </row>
    <row r="3" customFormat="false" ht="15" hidden="false" customHeight="false" outlineLevel="0" collapsed="false">
      <c r="C3" s="15" t="s">
        <v>5</v>
      </c>
      <c r="D3" s="16"/>
      <c r="S3" s="17" t="s">
        <v>6</v>
      </c>
      <c r="T3" s="18"/>
      <c r="U3" s="19"/>
    </row>
    <row r="4" customFormat="false" ht="15" hidden="false" customHeight="false" outlineLevel="0" collapsed="false">
      <c r="C4" s="20" t="s">
        <v>7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S4" s="21"/>
      <c r="T4" s="21"/>
      <c r="U4" s="21"/>
    </row>
    <row r="5" customFormat="false" ht="15" hidden="false" customHeight="false" outlineLevel="0" collapsed="false">
      <c r="C5" s="22" t="s">
        <v>8</v>
      </c>
      <c r="D5" s="23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5"/>
      <c r="S5" s="26" t="s">
        <v>9</v>
      </c>
      <c r="T5" s="27"/>
      <c r="U5" s="28" t="n">
        <v>6</v>
      </c>
    </row>
    <row r="6" customFormat="false" ht="15" hidden="false" customHeight="false" outlineLevel="0" collapsed="false">
      <c r="C6" s="29" t="s">
        <v>10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5"/>
      <c r="S6" s="30" t="s">
        <v>11</v>
      </c>
      <c r="T6" s="31" t="n">
        <v>6</v>
      </c>
      <c r="U6" s="32"/>
    </row>
    <row r="7" customFormat="false" ht="15" hidden="false" customHeight="false" outlineLevel="0" collapsed="false">
      <c r="C7" s="15"/>
      <c r="D7" s="16"/>
      <c r="S7" s="33"/>
      <c r="T7" s="34"/>
      <c r="U7" s="35"/>
    </row>
    <row r="8" customFormat="false" ht="14.05" hidden="false" customHeight="false" outlineLevel="0" collapsed="false">
      <c r="C8" s="36" t="s">
        <v>12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S8" s="30" t="s">
        <v>13</v>
      </c>
      <c r="T8" s="31" t="n">
        <v>3</v>
      </c>
      <c r="U8" s="32"/>
    </row>
    <row r="9" customFormat="false" ht="14.05" hidden="false" customHeight="false" outlineLevel="0" collapsed="false">
      <c r="C9" s="37" t="s">
        <v>14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S9" s="38" t="s">
        <v>15</v>
      </c>
      <c r="T9" s="39" t="n">
        <v>3</v>
      </c>
      <c r="U9" s="40"/>
    </row>
    <row r="10" customFormat="false" ht="15" hidden="false" customHeight="false" outlineLevel="0" collapsed="false">
      <c r="C10" s="98"/>
      <c r="D10" s="99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</row>
    <row r="11" customFormat="false" ht="15" hidden="false" customHeight="false" outlineLevel="0" collapsed="false">
      <c r="C11" s="41" t="s">
        <v>16</v>
      </c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</row>
    <row r="12" customFormat="false" ht="15" hidden="false" customHeight="false" outlineLevel="0" collapsed="false">
      <c r="C12" s="42"/>
      <c r="D12" s="43"/>
    </row>
    <row r="13" customFormat="false" ht="37.3" hidden="false" customHeight="true" outlineLevel="0" collapsed="false">
      <c r="C13" s="44" t="s">
        <v>17</v>
      </c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5"/>
      <c r="P13" s="46"/>
    </row>
    <row r="14" customFormat="false" ht="14.05" hidden="false" customHeight="false" outlineLevel="0" collapsed="false">
      <c r="C14" s="47" t="s">
        <v>18</v>
      </c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</row>
    <row r="15" customFormat="false" ht="15" hidden="false" customHeight="false" outlineLevel="0" collapsed="false">
      <c r="C15" s="42"/>
      <c r="D15" s="43"/>
      <c r="S15" s="48" t="s">
        <v>19</v>
      </c>
    </row>
    <row r="16" customFormat="false" ht="17.35" hidden="false" customHeight="false" outlineLevel="0" collapsed="false">
      <c r="C16" s="49" t="s">
        <v>20</v>
      </c>
      <c r="D16" s="50"/>
      <c r="H16" s="51" t="s">
        <v>21</v>
      </c>
      <c r="I16" s="52"/>
      <c r="J16" s="52"/>
      <c r="K16" s="52"/>
      <c r="L16" s="53" t="s">
        <v>22</v>
      </c>
      <c r="M16" s="53"/>
      <c r="N16" s="53"/>
      <c r="O16" s="54"/>
      <c r="S16" s="21"/>
      <c r="T16" s="55"/>
      <c r="U16" s="40" t="s">
        <v>23</v>
      </c>
      <c r="V16" s="40" t="s">
        <v>24</v>
      </c>
      <c r="W16" s="40" t="s">
        <v>25</v>
      </c>
      <c r="X16" s="56" t="s">
        <v>26</v>
      </c>
      <c r="Y16" s="56" t="s">
        <v>27</v>
      </c>
    </row>
    <row r="17" customFormat="false" ht="15" hidden="false" customHeight="false" outlineLevel="0" collapsed="false">
      <c r="C17" s="57"/>
      <c r="D17" s="58"/>
      <c r="R17" s="59"/>
      <c r="S17" s="60" t="s">
        <v>28</v>
      </c>
      <c r="T17" s="61" t="n">
        <f aca="false">SUM(I19:I150)</f>
        <v>178</v>
      </c>
      <c r="U17" s="62" t="n">
        <f aca="false">SUMIF($A$19:$A$150,U16,$I$19:$I$150)</f>
        <v>29</v>
      </c>
      <c r="V17" s="62" t="n">
        <f aca="false">SUMIF($A$19:$A$150,V16,$I$19:$I$150)</f>
        <v>38</v>
      </c>
      <c r="W17" s="62" t="n">
        <f aca="false">SUMIF($A$19:$A$150,W16,$I$19:$I$150)</f>
        <v>37.5</v>
      </c>
      <c r="X17" s="62" t="n">
        <f aca="false">SUMIF($A$19:$A$150,X16,$I$19:$I$150)</f>
        <v>29.5</v>
      </c>
      <c r="Y17" s="62" t="n">
        <f aca="false">SUMIF($A$19:$A$150,Y16,$I$19:$I$150)</f>
        <v>44</v>
      </c>
      <c r="Z17" s="59"/>
      <c r="AA17" s="59"/>
    </row>
    <row r="18" s="59" customFormat="true" ht="26.5" hidden="false" customHeight="false" outlineLevel="0" collapsed="false">
      <c r="A18" s="63"/>
      <c r="B18" s="64"/>
      <c r="C18" s="65"/>
      <c r="D18" s="8" t="s">
        <v>2</v>
      </c>
      <c r="E18" s="66" t="s">
        <v>3</v>
      </c>
      <c r="F18" s="66" t="s">
        <v>29</v>
      </c>
      <c r="G18" s="67" t="s">
        <v>30</v>
      </c>
      <c r="H18" s="68" t="s">
        <v>31</v>
      </c>
      <c r="I18" s="66" t="s">
        <v>32</v>
      </c>
      <c r="J18" s="66" t="s">
        <v>33</v>
      </c>
      <c r="K18" s="69" t="s">
        <v>34</v>
      </c>
      <c r="L18" s="67" t="s">
        <v>35</v>
      </c>
      <c r="M18" s="66" t="s">
        <v>36</v>
      </c>
      <c r="N18" s="66" t="s">
        <v>37</v>
      </c>
      <c r="O18" s="66" t="s">
        <v>38</v>
      </c>
      <c r="P18" s="70" t="s">
        <v>39</v>
      </c>
      <c r="R18" s="4"/>
      <c r="S18" s="60" t="s">
        <v>40</v>
      </c>
      <c r="T18" s="61" t="n">
        <f aca="false">SUM(H19:H150)</f>
        <v>60.5</v>
      </c>
      <c r="U18" s="62" t="n">
        <f aca="false">SUMIF($A$19:$A$150,U16,$H$19:$H$150)</f>
        <v>16</v>
      </c>
      <c r="V18" s="62" t="n">
        <f aca="false">SUMIF($A$19:$A$150,V16,$H$19:$H$150)</f>
        <v>10</v>
      </c>
      <c r="W18" s="62" t="n">
        <f aca="false">SUMIF($A$19:$A$150,W16,$H$19:$H$150)</f>
        <v>18</v>
      </c>
      <c r="X18" s="62" t="n">
        <f aca="false">SUMIF($A$19:$A$150,X16,$H$19:$H$150)</f>
        <v>10.5</v>
      </c>
      <c r="Y18" s="62" t="n">
        <f aca="false">SUMIF($A$19:$A$150,Y16,$H$19:$H$150)</f>
        <v>6</v>
      </c>
      <c r="Z18" s="4"/>
      <c r="AA18" s="4"/>
    </row>
    <row r="19" customFormat="false" ht="15" hidden="false" customHeight="false" outlineLevel="0" collapsed="false">
      <c r="A19" s="71" t="str">
        <f aca="false">LOOKUP(B19,Ztech!$A$1:$A$10,Ztech!$B$1:$B$10)</f>
        <v>L1</v>
      </c>
      <c r="B19" s="72" t="s">
        <v>41</v>
      </c>
      <c r="C19" s="73" t="s">
        <v>181</v>
      </c>
      <c r="D19" s="13"/>
      <c r="E19" s="14" t="n">
        <v>3.5</v>
      </c>
      <c r="F19" s="74" t="n">
        <v>49</v>
      </c>
      <c r="G19" s="75"/>
      <c r="H19" s="76" t="n">
        <v>3.5</v>
      </c>
      <c r="I19" s="74"/>
      <c r="J19" s="74"/>
      <c r="K19" s="77"/>
      <c r="L19" s="75"/>
      <c r="M19" s="74"/>
      <c r="N19" s="74" t="n">
        <v>3.5</v>
      </c>
      <c r="O19" s="74"/>
      <c r="P19" s="78"/>
      <c r="S19" s="60" t="s">
        <v>43</v>
      </c>
      <c r="T19" s="61" t="n">
        <f aca="false">SUM(J19:J150)</f>
        <v>38</v>
      </c>
      <c r="U19" s="62" t="n">
        <f aca="false">SUMIF($A$19:$A$150,U16,$J$19:$J$150)</f>
        <v>1.5</v>
      </c>
      <c r="V19" s="62" t="n">
        <f aca="false">SUMIF($A$19:$A$150,V16,$J$19:$J$150)</f>
        <v>11.5</v>
      </c>
      <c r="W19" s="62" t="n">
        <f aca="false">SUMIF($A$19:$A$150,W16,$J$19:$J$150)</f>
        <v>3</v>
      </c>
      <c r="X19" s="62" t="n">
        <f aca="false">SUMIF($A$19:$A$150,X16,$J$19:$J$150)</f>
        <v>12</v>
      </c>
      <c r="Y19" s="62" t="n">
        <f aca="false">SUMIF($A$19:$A$150,Y16,$J$19:$J$150)</f>
        <v>10</v>
      </c>
    </row>
    <row r="20" customFormat="false" ht="20.85" hidden="false" customHeight="false" outlineLevel="0" collapsed="false">
      <c r="A20" s="71" t="str">
        <f aca="false">LOOKUP(B20,Ztech!$A$1:$A$10,Ztech!$B$1:$B$10)</f>
        <v>L1</v>
      </c>
      <c r="B20" s="72" t="s">
        <v>41</v>
      </c>
      <c r="C20" s="73" t="s">
        <v>182</v>
      </c>
      <c r="D20" s="13"/>
      <c r="E20" s="14" t="n">
        <v>3.5</v>
      </c>
      <c r="F20" s="74" t="n">
        <v>42</v>
      </c>
      <c r="G20" s="75"/>
      <c r="H20" s="76"/>
      <c r="I20" s="74" t="n">
        <v>3.5</v>
      </c>
      <c r="J20" s="74"/>
      <c r="K20" s="77"/>
      <c r="L20" s="75"/>
      <c r="M20" s="74"/>
      <c r="N20" s="74" t="n">
        <v>3.5</v>
      </c>
      <c r="O20" s="74"/>
      <c r="P20" s="78"/>
      <c r="S20" s="60" t="s">
        <v>45</v>
      </c>
      <c r="T20" s="61" t="n">
        <f aca="false">SUM(K19:K150)</f>
        <v>78.5</v>
      </c>
      <c r="U20" s="62" t="n">
        <f aca="false">SUMIF($A$19:$A$150,U$16,$K$19:$K$150)</f>
        <v>22.5</v>
      </c>
      <c r="V20" s="62" t="n">
        <f aca="false">SUMIF($A$19:$A$150,V$16,$K$19:$K$150)</f>
        <v>15</v>
      </c>
      <c r="W20" s="62" t="n">
        <f aca="false">SUMIF($A$19:$A$150,W$16,$K$19:$K$150)</f>
        <v>16.5</v>
      </c>
      <c r="X20" s="62" t="n">
        <f aca="false">SUMIF($A$19:$A$150,X$16,$K$19:$K$150)</f>
        <v>14.5</v>
      </c>
      <c r="Y20" s="62" t="n">
        <f aca="false">SUMIF($A$19:$A$150,Y$16,$K$19:$K$150)</f>
        <v>10</v>
      </c>
    </row>
    <row r="21" customFormat="false" ht="20.85" hidden="false" customHeight="false" outlineLevel="0" collapsed="false">
      <c r="A21" s="71" t="str">
        <f aca="false">LOOKUP(B21,Ztech!$A$1:$A$10,Ztech!$B$1:$B$10)</f>
        <v>L1</v>
      </c>
      <c r="B21" s="72" t="s">
        <v>41</v>
      </c>
      <c r="C21" s="73" t="s">
        <v>183</v>
      </c>
      <c r="D21" s="13"/>
      <c r="E21" s="14" t="n">
        <v>2.5</v>
      </c>
      <c r="F21" s="74" t="n">
        <v>35</v>
      </c>
      <c r="G21" s="75"/>
      <c r="H21" s="76"/>
      <c r="I21" s="74" t="n">
        <v>2.5</v>
      </c>
      <c r="J21" s="74"/>
      <c r="K21" s="77"/>
      <c r="L21" s="75"/>
      <c r="M21" s="74"/>
      <c r="N21" s="74" t="n">
        <v>3.5</v>
      </c>
      <c r="O21" s="74"/>
      <c r="P21" s="78"/>
      <c r="S21" s="79" t="s">
        <v>47</v>
      </c>
      <c r="T21" s="80"/>
      <c r="U21" s="40" t="n">
        <f aca="false">SUM(U17:U20)</f>
        <v>69</v>
      </c>
      <c r="V21" s="40" t="n">
        <f aca="false">SUM(V17:V20)</f>
        <v>74.5</v>
      </c>
      <c r="W21" s="40" t="n">
        <f aca="false">SUM(W17:W20)</f>
        <v>75</v>
      </c>
      <c r="X21" s="40" t="n">
        <f aca="false">SUM(X17:X20)</f>
        <v>66.5</v>
      </c>
      <c r="Y21" s="40" t="n">
        <f aca="false">SUM(Y17:Y20)</f>
        <v>70</v>
      </c>
    </row>
    <row r="22" customFormat="false" ht="13.8" hidden="false" customHeight="false" outlineLevel="0" collapsed="false">
      <c r="A22" s="71" t="str">
        <f aca="false">LOOKUP(B22,Ztech!$A$1:$A$10,Ztech!$B$1:$B$10)</f>
        <v>L1</v>
      </c>
      <c r="B22" s="72" t="s">
        <v>41</v>
      </c>
      <c r="C22" s="73" t="s">
        <v>184</v>
      </c>
      <c r="D22" s="13"/>
      <c r="E22" s="14" t="n">
        <v>3.5</v>
      </c>
      <c r="F22" s="74" t="n">
        <v>80</v>
      </c>
      <c r="G22" s="75"/>
      <c r="H22" s="76" t="n">
        <v>3.5</v>
      </c>
      <c r="I22" s="74"/>
      <c r="J22" s="74"/>
      <c r="K22" s="77"/>
      <c r="L22" s="75"/>
      <c r="M22" s="74"/>
      <c r="N22" s="74" t="n">
        <v>3.5</v>
      </c>
      <c r="O22" s="74"/>
      <c r="P22" s="78"/>
      <c r="S22" s="79" t="s">
        <v>49</v>
      </c>
      <c r="T22" s="80"/>
      <c r="U22" s="81"/>
      <c r="V22" s="81"/>
      <c r="W22" s="82" t="n">
        <f aca="false">SUM(U21:W21)</f>
        <v>218.5</v>
      </c>
      <c r="X22" s="81"/>
      <c r="Y22" s="82" t="n">
        <f aca="false">X21+Y21</f>
        <v>136.5</v>
      </c>
    </row>
    <row r="23" customFormat="false" ht="20.85" hidden="false" customHeight="false" outlineLevel="0" collapsed="false">
      <c r="A23" s="71" t="str">
        <f aca="false">LOOKUP(B23,Ztech!$A$1:$A$10,Ztech!$B$1:$B$10)</f>
        <v>L1</v>
      </c>
      <c r="B23" s="72" t="s">
        <v>41</v>
      </c>
      <c r="C23" s="73" t="s">
        <v>185</v>
      </c>
      <c r="D23" s="13"/>
      <c r="E23" s="14" t="n">
        <v>2.5</v>
      </c>
      <c r="F23" s="74" t="n">
        <v>35</v>
      </c>
      <c r="G23" s="75"/>
      <c r="H23" s="76"/>
      <c r="I23" s="74" t="n">
        <v>2.5</v>
      </c>
      <c r="J23" s="74"/>
      <c r="K23" s="77"/>
      <c r="L23" s="75"/>
      <c r="M23" s="74"/>
      <c r="N23" s="74" t="n">
        <v>2.5</v>
      </c>
      <c r="O23" s="74"/>
      <c r="P23" s="78"/>
      <c r="S23" s="79" t="s">
        <v>51</v>
      </c>
      <c r="T23" s="83" t="n">
        <f aca="false">SUM(T17:T21)</f>
        <v>355</v>
      </c>
      <c r="U23" s="84"/>
      <c r="V23" s="84"/>
      <c r="W23" s="84"/>
      <c r="X23" s="84"/>
      <c r="Y23" s="84"/>
    </row>
    <row r="24" customFormat="false" ht="13.8" hidden="false" customHeight="false" outlineLevel="0" collapsed="false">
      <c r="A24" s="71" t="str">
        <f aca="false">LOOKUP(B24,Ztech!$A$1:$A$10,Ztech!$B$1:$B$10)</f>
        <v>L1</v>
      </c>
      <c r="B24" s="72" t="s">
        <v>41</v>
      </c>
      <c r="C24" s="73" t="s">
        <v>186</v>
      </c>
      <c r="D24" s="13"/>
      <c r="E24" s="14" t="n">
        <v>1.5</v>
      </c>
      <c r="F24" s="74" t="n">
        <v>0</v>
      </c>
      <c r="G24" s="75" t="n">
        <v>60</v>
      </c>
      <c r="H24" s="76"/>
      <c r="I24" s="74" t="n">
        <v>1.5</v>
      </c>
      <c r="J24" s="74"/>
      <c r="K24" s="77"/>
      <c r="L24" s="75"/>
      <c r="M24" s="74" t="n">
        <v>1.5</v>
      </c>
      <c r="N24" s="74"/>
      <c r="O24" s="74"/>
      <c r="P24" s="78" t="s">
        <v>68</v>
      </c>
      <c r="S24" s="101"/>
      <c r="T24" s="85" t="str">
        <f aca="false">IF(SUM(E19:E150)=T23,"totaux ECTS OK","erreur sur les totaux ECTS")</f>
        <v>totaux ECTS OK</v>
      </c>
    </row>
    <row r="25" customFormat="false" ht="13.8" hidden="false" customHeight="false" outlineLevel="0" collapsed="false">
      <c r="A25" s="71" t="str">
        <f aca="false">LOOKUP(B25,Ztech!$A$1:$A$10,Ztech!$B$1:$B$10)</f>
        <v>L1</v>
      </c>
      <c r="B25" s="72" t="s">
        <v>41</v>
      </c>
      <c r="C25" s="73" t="s">
        <v>187</v>
      </c>
      <c r="D25" s="13"/>
      <c r="E25" s="14" t="n">
        <v>2.5</v>
      </c>
      <c r="F25" s="74" t="n">
        <v>32</v>
      </c>
      <c r="G25" s="75"/>
      <c r="H25" s="76" t="n">
        <v>2.5</v>
      </c>
      <c r="I25" s="74"/>
      <c r="J25" s="74"/>
      <c r="K25" s="77"/>
      <c r="L25" s="75"/>
      <c r="M25" s="74"/>
      <c r="N25" s="74" t="n">
        <v>2.5</v>
      </c>
      <c r="O25" s="74"/>
      <c r="P25" s="78"/>
      <c r="T25" s="85" t="str">
        <f aca="false">IF(SUM(U21:Y21)=T23,"répartition ECTS OK","erreur sur répartition ECTS")</f>
        <v>répartition ECTS OK</v>
      </c>
    </row>
    <row r="26" customFormat="false" ht="15" hidden="false" customHeight="false" outlineLevel="0" collapsed="false">
      <c r="A26" s="71" t="str">
        <f aca="false">LOOKUP(B26,Ztech!$A$1:$A$10,Ztech!$B$1:$B$10)</f>
        <v>L1</v>
      </c>
      <c r="B26" s="72" t="s">
        <v>41</v>
      </c>
      <c r="C26" s="73" t="s">
        <v>188</v>
      </c>
      <c r="D26" s="13"/>
      <c r="E26" s="14" t="n">
        <v>2</v>
      </c>
      <c r="F26" s="74" t="n">
        <v>24</v>
      </c>
      <c r="G26" s="75"/>
      <c r="H26" s="76" t="n">
        <v>2</v>
      </c>
      <c r="I26" s="74"/>
      <c r="J26" s="74"/>
      <c r="K26" s="77"/>
      <c r="L26" s="75"/>
      <c r="M26" s="74"/>
      <c r="N26" s="74" t="n">
        <v>2</v>
      </c>
      <c r="O26" s="74"/>
      <c r="P26" s="78"/>
      <c r="S26" s="60" t="s">
        <v>55</v>
      </c>
      <c r="T26" s="61" t="n">
        <f aca="false">SUM(M19:M150)</f>
        <v>78</v>
      </c>
      <c r="U26" s="62" t="n">
        <f aca="false">SUMIF($A$19:$A$150,U$16,$M$19:$M$150)</f>
        <v>19</v>
      </c>
      <c r="V26" s="62" t="n">
        <f aca="false">SUMIF($A$19:$A$150,V$16,$M$19:$M$150)</f>
        <v>22.5</v>
      </c>
      <c r="W26" s="62" t="n">
        <f aca="false">SUMIF($A$19:$A$150,W$16,$M$19:$M$150)</f>
        <v>13.5</v>
      </c>
      <c r="X26" s="62" t="n">
        <f aca="false">SUMIF($A$19:$A$150,X$16,$M$19:$M$150)</f>
        <v>6.5</v>
      </c>
      <c r="Y26" s="62" t="n">
        <f aca="false">SUMIF($A$19:$A$150,Y$16,$M$19:$M$150)</f>
        <v>16.5</v>
      </c>
      <c r="Z26" s="85" t="str">
        <f aca="false">IF(SUM(U26:Y26)=T26,"totaux ECTS AMS OK","erreur sur les totaux ECTS AMS")</f>
        <v>totaux ECTS AMS OK</v>
      </c>
    </row>
    <row r="27" customFormat="false" ht="15" hidden="false" customHeight="false" outlineLevel="0" collapsed="false">
      <c r="A27" s="71" t="str">
        <f aca="false">LOOKUP(B27,Ztech!$A$1:$A$10,Ztech!$B$1:$B$10)</f>
        <v>L1</v>
      </c>
      <c r="B27" s="72" t="s">
        <v>41</v>
      </c>
      <c r="C27" s="73" t="s">
        <v>189</v>
      </c>
      <c r="D27" s="13"/>
      <c r="E27" s="14" t="n">
        <v>1.5</v>
      </c>
      <c r="F27" s="74" t="n">
        <v>30</v>
      </c>
      <c r="G27" s="75"/>
      <c r="H27" s="76"/>
      <c r="I27" s="74"/>
      <c r="J27" s="74"/>
      <c r="K27" s="77" t="n">
        <v>1.5</v>
      </c>
      <c r="L27" s="75"/>
      <c r="M27" s="74" t="n">
        <v>1.5</v>
      </c>
      <c r="N27" s="74"/>
      <c r="O27" s="74"/>
      <c r="P27" s="78"/>
      <c r="S27" s="60" t="s">
        <v>58</v>
      </c>
      <c r="T27" s="61" t="n">
        <f aca="false">SUM(N19:N150)</f>
        <v>209.5</v>
      </c>
      <c r="U27" s="62" t="n">
        <f aca="false">SUMIF($A$19:$A$150,U$16,$N$19:$N$150)</f>
        <v>43</v>
      </c>
      <c r="V27" s="62" t="n">
        <f aca="false">SUMIF($A$19:$A$150,V$16,$N$19:$N$150)</f>
        <v>35.5</v>
      </c>
      <c r="W27" s="62" t="n">
        <f aca="false">SUMIF($A$19:$A$150,W$16,$N$19:$N$150)</f>
        <v>54</v>
      </c>
      <c r="X27" s="62" t="n">
        <f aca="false">SUMIF($A$19:$A$150,X$16,$N$19:$N$150)</f>
        <v>44.5</v>
      </c>
      <c r="Y27" s="62" t="n">
        <f aca="false">SUMIF($A$19:$A$150,Y$16,$N$19:$N$150)</f>
        <v>32.5</v>
      </c>
      <c r="Z27" s="85" t="str">
        <f aca="false">IF(SUM(U27:Y27)=T27,"totaux ECTS SD OK","erreur sur les totaux ECTS SD")</f>
        <v>totaux ECTS SD OK</v>
      </c>
    </row>
    <row r="28" customFormat="false" ht="15" hidden="false" customHeight="false" outlineLevel="0" collapsed="false">
      <c r="A28" s="71" t="str">
        <f aca="false">LOOKUP(B28,Ztech!$A$1:$A$10,Ztech!$B$1:$B$10)</f>
        <v>L1</v>
      </c>
      <c r="B28" s="72" t="s">
        <v>41</v>
      </c>
      <c r="C28" s="73" t="s">
        <v>190</v>
      </c>
      <c r="D28" s="13"/>
      <c r="E28" s="14" t="n">
        <v>2.5</v>
      </c>
      <c r="F28" s="74" t="n">
        <v>35</v>
      </c>
      <c r="G28" s="75"/>
      <c r="H28" s="76"/>
      <c r="I28" s="74"/>
      <c r="J28" s="74"/>
      <c r="K28" s="77" t="n">
        <v>2.5</v>
      </c>
      <c r="L28" s="75"/>
      <c r="M28" s="74" t="n">
        <v>2.5</v>
      </c>
      <c r="N28" s="74"/>
      <c r="O28" s="74"/>
      <c r="P28" s="78"/>
      <c r="S28" s="60" t="s">
        <v>60</v>
      </c>
      <c r="T28" s="61" t="n">
        <f aca="false">SUM(L19:L150)</f>
        <v>25.5</v>
      </c>
      <c r="U28" s="62" t="n">
        <f aca="false">SUMIF($A$19:$A$150,U$16,$L$19:$L$150)</f>
        <v>4</v>
      </c>
      <c r="V28" s="62" t="n">
        <f aca="false">SUMIF($A$19:$A$150,V$16,$L$19:$L$150)</f>
        <v>4.5</v>
      </c>
      <c r="W28" s="62" t="n">
        <f aca="false">SUMIF($A$19:$A$150,W$16,$L$19:$L$150)</f>
        <v>4.5</v>
      </c>
      <c r="X28" s="62" t="n">
        <f aca="false">SUMIF($A$19:$A$150,X$16,$L$19:$L$150)</f>
        <v>9.5</v>
      </c>
      <c r="Y28" s="62" t="n">
        <f aca="false">SUMIF($A$19:$A$150,Y$16,$L$19:$L$150)</f>
        <v>3</v>
      </c>
      <c r="Z28" s="85" t="str">
        <f aca="false">IF(SUM(U28:Y28)=T28,"totaux ECTS Langue OK","erreur sur les totaux ECTS Langue")</f>
        <v>totaux ECTS Langue OK</v>
      </c>
    </row>
    <row r="29" customFormat="false" ht="20.85" hidden="false" customHeight="false" outlineLevel="0" collapsed="false">
      <c r="A29" s="71" t="str">
        <f aca="false">LOOKUP(B29,Ztech!$A$1:$A$10,Ztech!$B$1:$B$10)</f>
        <v>L1</v>
      </c>
      <c r="B29" s="72" t="s">
        <v>41</v>
      </c>
      <c r="C29" s="73" t="s">
        <v>191</v>
      </c>
      <c r="D29" s="13"/>
      <c r="E29" s="14" t="n">
        <v>2</v>
      </c>
      <c r="F29" s="74" t="n">
        <v>27</v>
      </c>
      <c r="G29" s="75"/>
      <c r="H29" s="76"/>
      <c r="I29" s="74"/>
      <c r="J29" s="74"/>
      <c r="K29" s="77" t="n">
        <v>2</v>
      </c>
      <c r="L29" s="75"/>
      <c r="M29" s="74" t="n">
        <v>2</v>
      </c>
      <c r="N29" s="74"/>
      <c r="O29" s="74"/>
      <c r="P29" s="78"/>
      <c r="S29" s="60" t="s">
        <v>62</v>
      </c>
      <c r="T29" s="61" t="n">
        <f aca="false">SUM(O19:O150)</f>
        <v>0</v>
      </c>
      <c r="U29" s="62" t="n">
        <f aca="false">SUMIF($A$19:$A$150,U$16,$O$19:$LO150)</f>
        <v>0</v>
      </c>
      <c r="V29" s="62" t="n">
        <f aca="false">SUMIF($A$19:$A$150,V$16,$O$19:$O$150)</f>
        <v>0</v>
      </c>
      <c r="W29" s="62" t="n">
        <f aca="false">SUMIF($A$19:$A$150,W$16,$O$19:$O$150)</f>
        <v>0</v>
      </c>
      <c r="X29" s="62" t="n">
        <f aca="false">SUMIF($A$19:$A$150,X$16,$O$19:$O$150)</f>
        <v>0</v>
      </c>
      <c r="Y29" s="62" t="n">
        <f aca="false">SUMIF($A$19:$A$150,Y$16,$O$19:$O$150)</f>
        <v>0</v>
      </c>
      <c r="Z29" s="85" t="str">
        <f aca="false">IF(SUM(U29:Y29)=T29,"totaux ECTS Outls numériques OK","erreur sur les totaux ECTS Langue")</f>
        <v>totaux ECTS Outls numériques OK</v>
      </c>
    </row>
    <row r="30" customFormat="false" ht="13.8" hidden="false" customHeight="false" outlineLevel="0" collapsed="false">
      <c r="A30" s="71" t="str">
        <f aca="false">LOOKUP(B30,Ztech!$A$1:$A$10,Ztech!$B$1:$B$10)</f>
        <v>L1</v>
      </c>
      <c r="B30" s="72" t="s">
        <v>41</v>
      </c>
      <c r="C30" s="73" t="s">
        <v>192</v>
      </c>
      <c r="D30" s="13"/>
      <c r="E30" s="14" t="n">
        <v>1.5</v>
      </c>
      <c r="F30" s="74" t="n">
        <v>27</v>
      </c>
      <c r="G30" s="75"/>
      <c r="H30" s="76"/>
      <c r="I30" s="74"/>
      <c r="J30" s="74"/>
      <c r="K30" s="77" t="n">
        <v>1.5</v>
      </c>
      <c r="L30" s="75" t="n">
        <v>1.5</v>
      </c>
      <c r="M30" s="74"/>
      <c r="N30" s="74"/>
      <c r="O30" s="74"/>
      <c r="P30" s="78"/>
      <c r="S30" s="0"/>
      <c r="T30" s="0"/>
      <c r="U30" s="0"/>
      <c r="V30" s="0"/>
      <c r="W30" s="0"/>
      <c r="X30" s="0"/>
      <c r="Y30" s="0"/>
      <c r="Z30" s="0"/>
      <c r="AA30" s="0"/>
    </row>
    <row r="31" customFormat="false" ht="13.8" hidden="false" customHeight="false" outlineLevel="0" collapsed="false">
      <c r="A31" s="71" t="str">
        <f aca="false">LOOKUP(B31,Ztech!$A$1:$A$10,Ztech!$B$1:$B$10)</f>
        <v>L1</v>
      </c>
      <c r="B31" s="72" t="s">
        <v>41</v>
      </c>
      <c r="C31" s="73" t="s">
        <v>193</v>
      </c>
      <c r="D31" s="13"/>
      <c r="E31" s="14" t="n">
        <v>1</v>
      </c>
      <c r="F31" s="74" t="n">
        <v>15</v>
      </c>
      <c r="G31" s="75"/>
      <c r="H31" s="76"/>
      <c r="I31" s="74"/>
      <c r="J31" s="74"/>
      <c r="K31" s="77" t="n">
        <v>1</v>
      </c>
      <c r="L31" s="75"/>
      <c r="M31" s="74" t="n">
        <v>1</v>
      </c>
      <c r="N31" s="74"/>
      <c r="O31" s="74"/>
      <c r="P31" s="78"/>
      <c r="S31" s="0"/>
      <c r="T31" s="0"/>
      <c r="U31" s="0"/>
      <c r="V31" s="0"/>
      <c r="W31" s="0"/>
      <c r="X31" s="0"/>
      <c r="Y31" s="0"/>
      <c r="Z31" s="0"/>
      <c r="AA31" s="0"/>
    </row>
    <row r="32" customFormat="false" ht="13.8" hidden="false" customHeight="false" outlineLevel="0" collapsed="false">
      <c r="A32" s="71" t="str">
        <f aca="false">LOOKUP(B32,Ztech!$A$1:$A$10,Ztech!$B$1:$B$10)</f>
        <v>L1</v>
      </c>
      <c r="B32" s="72" t="s">
        <v>56</v>
      </c>
      <c r="C32" s="73" t="s">
        <v>194</v>
      </c>
      <c r="D32" s="13"/>
      <c r="E32" s="14" t="n">
        <v>1.5</v>
      </c>
      <c r="F32" s="74" t="n">
        <v>22</v>
      </c>
      <c r="G32" s="75"/>
      <c r="H32" s="76"/>
      <c r="I32" s="74" t="n">
        <v>1.5</v>
      </c>
      <c r="J32" s="74"/>
      <c r="K32" s="77"/>
      <c r="L32" s="75"/>
      <c r="M32" s="74"/>
      <c r="N32" s="74" t="n">
        <v>1.5</v>
      </c>
      <c r="O32" s="74"/>
      <c r="P32" s="78"/>
      <c r="S32" s="0"/>
      <c r="T32" s="0"/>
      <c r="U32" s="0"/>
      <c r="V32" s="0"/>
      <c r="W32" s="0"/>
      <c r="X32" s="0"/>
      <c r="Y32" s="0"/>
      <c r="Z32" s="0"/>
      <c r="AA32" s="0"/>
    </row>
    <row r="33" customFormat="false" ht="13.8" hidden="false" customHeight="false" outlineLevel="0" collapsed="false">
      <c r="A33" s="71" t="str">
        <f aca="false">LOOKUP(B33,Ztech!$A$1:$A$10,Ztech!$B$1:$B$10)</f>
        <v>L1</v>
      </c>
      <c r="B33" s="72" t="s">
        <v>56</v>
      </c>
      <c r="C33" s="73" t="s">
        <v>195</v>
      </c>
      <c r="D33" s="13"/>
      <c r="E33" s="14" t="n">
        <v>1.5</v>
      </c>
      <c r="F33" s="74" t="n">
        <v>29</v>
      </c>
      <c r="G33" s="75"/>
      <c r="H33" s="76"/>
      <c r="I33" s="74" t="n">
        <v>1.5</v>
      </c>
      <c r="J33" s="74"/>
      <c r="K33" s="77"/>
      <c r="L33" s="75"/>
      <c r="M33" s="74"/>
      <c r="N33" s="74" t="n">
        <v>1.5</v>
      </c>
      <c r="O33" s="74"/>
      <c r="P33" s="78"/>
      <c r="S33" s="0"/>
      <c r="T33" s="0"/>
      <c r="U33" s="0"/>
      <c r="V33" s="0"/>
      <c r="W33" s="0"/>
      <c r="X33" s="0"/>
      <c r="Y33" s="0"/>
      <c r="Z33" s="0"/>
      <c r="AA33" s="0"/>
    </row>
    <row r="34" customFormat="false" ht="13.8" hidden="false" customHeight="false" outlineLevel="0" collapsed="false">
      <c r="A34" s="71" t="str">
        <f aca="false">LOOKUP(B34,Ztech!$A$1:$A$10,Ztech!$B$1:$B$10)</f>
        <v>L1</v>
      </c>
      <c r="B34" s="72" t="s">
        <v>56</v>
      </c>
      <c r="C34" s="73" t="s">
        <v>196</v>
      </c>
      <c r="D34" s="13"/>
      <c r="E34" s="14" t="n">
        <v>3.5</v>
      </c>
      <c r="F34" s="74" t="n">
        <v>71</v>
      </c>
      <c r="G34" s="75"/>
      <c r="H34" s="76"/>
      <c r="I34" s="74" t="n">
        <v>3.5</v>
      </c>
      <c r="J34" s="74"/>
      <c r="K34" s="77"/>
      <c r="L34" s="75"/>
      <c r="M34" s="74"/>
      <c r="N34" s="74" t="n">
        <v>3.5</v>
      </c>
      <c r="O34" s="74"/>
      <c r="P34" s="78"/>
      <c r="S34" s="0"/>
      <c r="T34" s="0"/>
      <c r="U34" s="0"/>
      <c r="V34" s="0"/>
      <c r="W34" s="0"/>
      <c r="X34" s="0"/>
      <c r="Y34" s="0"/>
      <c r="Z34" s="0"/>
      <c r="AA34" s="0"/>
    </row>
    <row r="35" customFormat="false" ht="13.8" hidden="false" customHeight="false" outlineLevel="0" collapsed="false">
      <c r="A35" s="71" t="str">
        <f aca="false">LOOKUP(B35,Ztech!$A$1:$A$10,Ztech!$B$1:$B$10)</f>
        <v>L1</v>
      </c>
      <c r="B35" s="72" t="s">
        <v>56</v>
      </c>
      <c r="C35" s="73" t="s">
        <v>197</v>
      </c>
      <c r="D35" s="13"/>
      <c r="E35" s="14" t="n">
        <v>2.5</v>
      </c>
      <c r="F35" s="74" t="n">
        <v>43</v>
      </c>
      <c r="G35" s="75"/>
      <c r="H35" s="76"/>
      <c r="I35" s="74" t="n">
        <v>2.5</v>
      </c>
      <c r="J35" s="74"/>
      <c r="K35" s="77"/>
      <c r="L35" s="75"/>
      <c r="M35" s="74"/>
      <c r="N35" s="74" t="n">
        <v>2.5</v>
      </c>
      <c r="O35" s="74"/>
      <c r="P35" s="78"/>
      <c r="T35" s="87"/>
      <c r="U35" s="87"/>
      <c r="V35" s="87"/>
    </row>
    <row r="36" customFormat="false" ht="13.8" hidden="false" customHeight="false" outlineLevel="0" collapsed="false">
      <c r="A36" s="71" t="str">
        <f aca="false">LOOKUP(B36,Ztech!$A$1:$A$10,Ztech!$B$1:$B$10)</f>
        <v>L1</v>
      </c>
      <c r="B36" s="72" t="s">
        <v>56</v>
      </c>
      <c r="C36" s="73" t="s">
        <v>198</v>
      </c>
      <c r="D36" s="13"/>
      <c r="E36" s="14" t="n">
        <v>2.5</v>
      </c>
      <c r="F36" s="74" t="n">
        <v>36</v>
      </c>
      <c r="G36" s="75"/>
      <c r="H36" s="76"/>
      <c r="I36" s="74" t="n">
        <v>2.5</v>
      </c>
      <c r="J36" s="74"/>
      <c r="K36" s="77"/>
      <c r="L36" s="75"/>
      <c r="M36" s="74"/>
      <c r="N36" s="74" t="n">
        <v>2.5</v>
      </c>
      <c r="O36" s="74"/>
      <c r="P36" s="78"/>
      <c r="T36" s="87"/>
      <c r="U36" s="87"/>
      <c r="V36" s="87"/>
    </row>
    <row r="37" customFormat="false" ht="20.85" hidden="false" customHeight="false" outlineLevel="0" collapsed="false">
      <c r="A37" s="71" t="str">
        <f aca="false">LOOKUP(B37,Ztech!$A$1:$A$10,Ztech!$B$1:$B$10)</f>
        <v>L1</v>
      </c>
      <c r="B37" s="72" t="s">
        <v>56</v>
      </c>
      <c r="C37" s="73" t="s">
        <v>199</v>
      </c>
      <c r="D37" s="13"/>
      <c r="E37" s="14" t="n">
        <v>2.5</v>
      </c>
      <c r="F37" s="74" t="n">
        <v>37</v>
      </c>
      <c r="G37" s="75"/>
      <c r="H37" s="76"/>
      <c r="I37" s="74" t="n">
        <v>2.5</v>
      </c>
      <c r="J37" s="74"/>
      <c r="K37" s="77"/>
      <c r="L37" s="75"/>
      <c r="M37" s="74"/>
      <c r="N37" s="74" t="n">
        <v>2.5</v>
      </c>
      <c r="O37" s="74"/>
      <c r="P37" s="78"/>
      <c r="T37" s="87"/>
      <c r="U37" s="87"/>
      <c r="V37" s="87"/>
    </row>
    <row r="38" customFormat="false" ht="13.8" hidden="false" customHeight="false" outlineLevel="0" collapsed="false">
      <c r="A38" s="71" t="str">
        <f aca="false">LOOKUP(B38,Ztech!$A$1:$A$10,Ztech!$B$1:$B$10)</f>
        <v>L1</v>
      </c>
      <c r="B38" s="72" t="s">
        <v>56</v>
      </c>
      <c r="C38" s="73" t="s">
        <v>200</v>
      </c>
      <c r="D38" s="13"/>
      <c r="E38" s="14" t="n">
        <v>2</v>
      </c>
      <c r="F38" s="74" t="n">
        <v>0</v>
      </c>
      <c r="G38" s="75" t="n">
        <v>80</v>
      </c>
      <c r="H38" s="76"/>
      <c r="I38" s="74" t="n">
        <v>2</v>
      </c>
      <c r="J38" s="74"/>
      <c r="K38" s="77"/>
      <c r="L38" s="75"/>
      <c r="M38" s="74" t="n">
        <v>2</v>
      </c>
      <c r="N38" s="74"/>
      <c r="O38" s="74"/>
      <c r="P38" s="78" t="s">
        <v>201</v>
      </c>
      <c r="T38" s="87"/>
      <c r="U38" s="87"/>
      <c r="V38" s="87"/>
    </row>
    <row r="39" customFormat="false" ht="13.8" hidden="false" customHeight="false" outlineLevel="0" collapsed="false">
      <c r="A39" s="71" t="str">
        <f aca="false">LOOKUP(B39,Ztech!$A$1:$A$10,Ztech!$B$1:$B$10)</f>
        <v>L1</v>
      </c>
      <c r="B39" s="72" t="s">
        <v>56</v>
      </c>
      <c r="C39" s="73" t="s">
        <v>202</v>
      </c>
      <c r="D39" s="13"/>
      <c r="E39" s="14" t="n">
        <v>2.5</v>
      </c>
      <c r="F39" s="74" t="n">
        <v>32</v>
      </c>
      <c r="G39" s="75"/>
      <c r="H39" s="76" t="n">
        <v>2.5</v>
      </c>
      <c r="I39" s="74"/>
      <c r="J39" s="74"/>
      <c r="K39" s="77"/>
      <c r="L39" s="75"/>
      <c r="M39" s="74"/>
      <c r="N39" s="74" t="n">
        <v>2.5</v>
      </c>
      <c r="O39" s="74"/>
      <c r="P39" s="78"/>
      <c r="T39" s="87"/>
      <c r="U39" s="87"/>
      <c r="V39" s="87"/>
    </row>
    <row r="40" customFormat="false" ht="13.8" hidden="false" customHeight="false" outlineLevel="0" collapsed="false">
      <c r="A40" s="71" t="str">
        <f aca="false">LOOKUP(B40,Ztech!$A$1:$A$10,Ztech!$B$1:$B$10)</f>
        <v>L1</v>
      </c>
      <c r="B40" s="72" t="s">
        <v>56</v>
      </c>
      <c r="C40" s="73" t="s">
        <v>203</v>
      </c>
      <c r="D40" s="13"/>
      <c r="E40" s="14" t="n">
        <v>2</v>
      </c>
      <c r="F40" s="74" t="n">
        <v>20</v>
      </c>
      <c r="G40" s="75"/>
      <c r="H40" s="76" t="n">
        <v>2</v>
      </c>
      <c r="I40" s="74"/>
      <c r="J40" s="74"/>
      <c r="K40" s="77"/>
      <c r="L40" s="75"/>
      <c r="M40" s="74"/>
      <c r="N40" s="74" t="n">
        <v>2</v>
      </c>
      <c r="O40" s="74"/>
      <c r="P40" s="78"/>
      <c r="T40" s="87"/>
      <c r="U40" s="87"/>
      <c r="V40" s="87"/>
    </row>
    <row r="41" customFormat="false" ht="20.85" hidden="false" customHeight="false" outlineLevel="0" collapsed="false">
      <c r="A41" s="71" t="str">
        <f aca="false">LOOKUP(B41,Ztech!$A$1:$A$10,Ztech!$B$1:$B$10)</f>
        <v>L1</v>
      </c>
      <c r="B41" s="72" t="s">
        <v>56</v>
      </c>
      <c r="C41" s="73" t="s">
        <v>204</v>
      </c>
      <c r="D41" s="13"/>
      <c r="E41" s="14" t="n">
        <v>3</v>
      </c>
      <c r="F41" s="74" t="n">
        <v>41</v>
      </c>
      <c r="G41" s="75"/>
      <c r="H41" s="76"/>
      <c r="I41" s="74"/>
      <c r="J41" s="74"/>
      <c r="K41" s="77" t="n">
        <v>3</v>
      </c>
      <c r="L41" s="75"/>
      <c r="M41" s="74" t="n">
        <v>3</v>
      </c>
      <c r="N41" s="74"/>
      <c r="O41" s="74"/>
      <c r="P41" s="78"/>
      <c r="T41" s="87"/>
      <c r="U41" s="87"/>
      <c r="V41" s="87"/>
    </row>
    <row r="42" customFormat="false" ht="13.8" hidden="false" customHeight="false" outlineLevel="0" collapsed="false">
      <c r="A42" s="71" t="str">
        <f aca="false">LOOKUP(B42,Ztech!$A$1:$A$10,Ztech!$B$1:$B$10)</f>
        <v>L1</v>
      </c>
      <c r="B42" s="72" t="s">
        <v>56</v>
      </c>
      <c r="C42" s="73" t="s">
        <v>205</v>
      </c>
      <c r="D42" s="13"/>
      <c r="E42" s="14" t="n">
        <v>1.5</v>
      </c>
      <c r="F42" s="74" t="n">
        <v>23</v>
      </c>
      <c r="G42" s="75"/>
      <c r="H42" s="76"/>
      <c r="I42" s="74"/>
      <c r="J42" s="74" t="n">
        <v>1.5</v>
      </c>
      <c r="K42" s="77"/>
      <c r="L42" s="75"/>
      <c r="M42" s="74" t="n">
        <v>1.5</v>
      </c>
      <c r="N42" s="74"/>
      <c r="O42" s="74"/>
      <c r="P42" s="78"/>
      <c r="T42" s="87"/>
      <c r="U42" s="87"/>
      <c r="V42" s="87"/>
    </row>
    <row r="43" customFormat="false" ht="13.8" hidden="false" customHeight="false" outlineLevel="0" collapsed="false">
      <c r="A43" s="71" t="str">
        <f aca="false">LOOKUP(B43,Ztech!$A$1:$A$10,Ztech!$B$1:$B$10)</f>
        <v>L1</v>
      </c>
      <c r="B43" s="72" t="s">
        <v>56</v>
      </c>
      <c r="C43" s="73" t="s">
        <v>206</v>
      </c>
      <c r="D43" s="13"/>
      <c r="E43" s="14" t="n">
        <v>2.5</v>
      </c>
      <c r="F43" s="74" t="n">
        <v>42</v>
      </c>
      <c r="G43" s="75"/>
      <c r="H43" s="76"/>
      <c r="I43" s="74"/>
      <c r="J43" s="74"/>
      <c r="K43" s="77" t="n">
        <v>2.5</v>
      </c>
      <c r="L43" s="75" t="n">
        <v>2.5</v>
      </c>
      <c r="M43" s="74"/>
      <c r="N43" s="74"/>
      <c r="O43" s="74"/>
      <c r="P43" s="78"/>
      <c r="T43" s="87"/>
      <c r="U43" s="87"/>
      <c r="V43" s="87"/>
    </row>
    <row r="44" customFormat="false" ht="13.8" hidden="false" customHeight="false" outlineLevel="0" collapsed="false">
      <c r="A44" s="71" t="str">
        <f aca="false">LOOKUP(B44,Ztech!$A$1:$A$10,Ztech!$B$1:$B$10)</f>
        <v>L1</v>
      </c>
      <c r="B44" s="72" t="s">
        <v>56</v>
      </c>
      <c r="C44" s="73" t="s">
        <v>207</v>
      </c>
      <c r="D44" s="13"/>
      <c r="E44" s="14" t="n">
        <v>1</v>
      </c>
      <c r="F44" s="74" t="n">
        <v>12</v>
      </c>
      <c r="G44" s="75"/>
      <c r="H44" s="76"/>
      <c r="I44" s="74"/>
      <c r="J44" s="74"/>
      <c r="K44" s="77" t="n">
        <v>1</v>
      </c>
      <c r="L44" s="75"/>
      <c r="M44" s="74" t="n">
        <v>1</v>
      </c>
      <c r="N44" s="74"/>
      <c r="O44" s="74"/>
      <c r="P44" s="78"/>
      <c r="T44" s="87"/>
      <c r="U44" s="87"/>
      <c r="V44" s="87"/>
    </row>
    <row r="45" customFormat="false" ht="13.8" hidden="false" customHeight="false" outlineLevel="0" collapsed="false">
      <c r="A45" s="71" t="str">
        <f aca="false">LOOKUP(B45,Ztech!$A$1:$A$10,Ztech!$B$1:$B$10)</f>
        <v>L1</v>
      </c>
      <c r="B45" s="72" t="s">
        <v>56</v>
      </c>
      <c r="C45" s="86" t="s">
        <v>208</v>
      </c>
      <c r="D45" s="13"/>
      <c r="E45" s="14" t="n">
        <v>0.5</v>
      </c>
      <c r="F45" s="74" t="n">
        <v>5</v>
      </c>
      <c r="G45" s="75"/>
      <c r="H45" s="76"/>
      <c r="I45" s="74"/>
      <c r="J45" s="74"/>
      <c r="K45" s="77" t="n">
        <v>0.5</v>
      </c>
      <c r="L45" s="75"/>
      <c r="M45" s="74"/>
      <c r="N45" s="74" t="n">
        <v>0.5</v>
      </c>
      <c r="O45" s="74"/>
      <c r="P45" s="78"/>
      <c r="T45" s="87"/>
      <c r="U45" s="87"/>
      <c r="V45" s="87"/>
    </row>
    <row r="46" customFormat="false" ht="13.8" hidden="false" customHeight="false" outlineLevel="0" collapsed="false">
      <c r="A46" s="71" t="str">
        <f aca="false">LOOKUP(B46,Ztech!$A$1:$A$10,Ztech!$B$1:$B$10)</f>
        <v>L1</v>
      </c>
      <c r="B46" s="72" t="s">
        <v>56</v>
      </c>
      <c r="C46" s="86" t="s">
        <v>209</v>
      </c>
      <c r="D46" s="13"/>
      <c r="E46" s="14" t="n">
        <v>4</v>
      </c>
      <c r="F46" s="74"/>
      <c r="G46" s="75"/>
      <c r="H46" s="76"/>
      <c r="I46" s="74"/>
      <c r="J46" s="74"/>
      <c r="K46" s="77" t="n">
        <v>4</v>
      </c>
      <c r="L46" s="75"/>
      <c r="M46" s="74"/>
      <c r="N46" s="74"/>
      <c r="O46" s="74"/>
      <c r="P46" s="78" t="s">
        <v>72</v>
      </c>
    </row>
    <row r="47" customFormat="false" ht="13.8" hidden="false" customHeight="false" outlineLevel="0" collapsed="false">
      <c r="A47" s="71" t="str">
        <f aca="false">LOOKUP(B47,Ztech!$A$1:$A$10,Ztech!$B$1:$B$10)</f>
        <v>L1</v>
      </c>
      <c r="B47" s="72" t="s">
        <v>56</v>
      </c>
      <c r="C47" s="86" t="s">
        <v>210</v>
      </c>
      <c r="D47" s="13"/>
      <c r="E47" s="14" t="n">
        <v>3</v>
      </c>
      <c r="F47" s="74" t="n">
        <v>20</v>
      </c>
      <c r="G47" s="75"/>
      <c r="H47" s="76"/>
      <c r="I47" s="74" t="n">
        <v>3</v>
      </c>
      <c r="J47" s="74"/>
      <c r="K47" s="77"/>
      <c r="L47" s="75"/>
      <c r="M47" s="74"/>
      <c r="N47" s="74" t="n">
        <v>3</v>
      </c>
      <c r="O47" s="74"/>
      <c r="P47" s="78"/>
    </row>
    <row r="48" customFormat="false" ht="13.8" hidden="false" customHeight="false" outlineLevel="0" collapsed="false">
      <c r="A48" s="71" t="str">
        <f aca="false">LOOKUP(B48,Ztech!$A$1:$A$10,Ztech!$B$1:$B$10)</f>
        <v>L1</v>
      </c>
      <c r="B48" s="72" t="s">
        <v>56</v>
      </c>
      <c r="C48" s="86" t="s">
        <v>74</v>
      </c>
      <c r="D48" s="18"/>
      <c r="E48" s="19" t="n">
        <v>1.5</v>
      </c>
      <c r="F48" s="89" t="n">
        <v>5</v>
      </c>
      <c r="G48" s="90"/>
      <c r="H48" s="91"/>
      <c r="I48" s="89"/>
      <c r="J48" s="89"/>
      <c r="K48" s="77" t="n">
        <v>1.5</v>
      </c>
      <c r="L48" s="75"/>
      <c r="M48" s="74" t="n">
        <v>1.5</v>
      </c>
      <c r="N48" s="89"/>
      <c r="O48" s="89"/>
      <c r="P48" s="92"/>
    </row>
    <row r="49" customFormat="false" ht="13.8" hidden="false" customHeight="false" outlineLevel="0" collapsed="false">
      <c r="A49" s="71" t="str">
        <f aca="false">LOOKUP(B49,Ztech!$A$1:$A$10,Ztech!$B$1:$B$10)</f>
        <v>L1</v>
      </c>
      <c r="B49" s="72" t="s">
        <v>56</v>
      </c>
      <c r="C49" s="88" t="s">
        <v>211</v>
      </c>
      <c r="D49" s="13"/>
      <c r="E49" s="14" t="n">
        <v>1.5</v>
      </c>
      <c r="F49" s="74" t="n">
        <v>10</v>
      </c>
      <c r="G49" s="75"/>
      <c r="H49" s="76"/>
      <c r="I49" s="74"/>
      <c r="J49" s="74"/>
      <c r="K49" s="77" t="n">
        <v>1.5</v>
      </c>
      <c r="L49" s="75"/>
      <c r="M49" s="74" t="n">
        <v>1.5</v>
      </c>
      <c r="N49" s="74"/>
      <c r="O49" s="74"/>
      <c r="P49" s="78"/>
      <c r="T49" s="87"/>
      <c r="U49" s="87"/>
      <c r="V49" s="87"/>
    </row>
    <row r="50" customFormat="false" ht="13.8" hidden="false" customHeight="false" outlineLevel="0" collapsed="false">
      <c r="A50" s="71" t="str">
        <f aca="false">LOOKUP(B50,Ztech!$A$1:$A$10,Ztech!$B$1:$B$10)</f>
        <v>L2</v>
      </c>
      <c r="B50" s="72" t="s">
        <v>76</v>
      </c>
      <c r="C50" s="73" t="s">
        <v>212</v>
      </c>
      <c r="D50" s="13"/>
      <c r="E50" s="14" t="n">
        <v>2.5</v>
      </c>
      <c r="F50" s="74" t="n">
        <v>28</v>
      </c>
      <c r="G50" s="75"/>
      <c r="H50" s="76"/>
      <c r="I50" s="74" t="n">
        <v>2.5</v>
      </c>
      <c r="J50" s="74"/>
      <c r="K50" s="77"/>
      <c r="L50" s="75"/>
      <c r="M50" s="74"/>
      <c r="N50" s="74" t="n">
        <v>2.5</v>
      </c>
      <c r="O50" s="74"/>
      <c r="P50" s="78"/>
    </row>
    <row r="51" customFormat="false" ht="13.8" hidden="false" customHeight="false" outlineLevel="0" collapsed="false">
      <c r="A51" s="71" t="str">
        <f aca="false">LOOKUP(B51,Ztech!$A$1:$A$10,Ztech!$B$1:$B$10)</f>
        <v>L2</v>
      </c>
      <c r="B51" s="72" t="s">
        <v>76</v>
      </c>
      <c r="C51" s="73" t="s">
        <v>213</v>
      </c>
      <c r="D51" s="13"/>
      <c r="E51" s="14" t="n">
        <v>1.5</v>
      </c>
      <c r="F51" s="74" t="n">
        <v>17</v>
      </c>
      <c r="G51" s="75"/>
      <c r="H51" s="76"/>
      <c r="I51" s="74" t="n">
        <v>1.5</v>
      </c>
      <c r="J51" s="74"/>
      <c r="K51" s="77"/>
      <c r="L51" s="75"/>
      <c r="M51" s="74"/>
      <c r="N51" s="74" t="n">
        <v>1.5</v>
      </c>
      <c r="O51" s="74"/>
      <c r="P51" s="78"/>
    </row>
    <row r="52" customFormat="false" ht="13.8" hidden="false" customHeight="false" outlineLevel="0" collapsed="false">
      <c r="A52" s="71" t="str">
        <f aca="false">LOOKUP(B52,Ztech!$A$1:$A$10,Ztech!$B$1:$B$10)</f>
        <v>L2</v>
      </c>
      <c r="B52" s="72" t="s">
        <v>76</v>
      </c>
      <c r="C52" s="73" t="s">
        <v>214</v>
      </c>
      <c r="D52" s="13"/>
      <c r="E52" s="14" t="n">
        <v>1.5</v>
      </c>
      <c r="F52" s="74" t="n">
        <v>22</v>
      </c>
      <c r="G52" s="75"/>
      <c r="H52" s="76"/>
      <c r="I52" s="74" t="n">
        <v>1.5</v>
      </c>
      <c r="J52" s="74"/>
      <c r="K52" s="77"/>
      <c r="L52" s="75"/>
      <c r="M52" s="74"/>
      <c r="N52" s="74" t="n">
        <v>1.5</v>
      </c>
      <c r="O52" s="74"/>
      <c r="P52" s="78"/>
    </row>
    <row r="53" customFormat="false" ht="13.8" hidden="false" customHeight="false" outlineLevel="0" collapsed="false">
      <c r="A53" s="71" t="str">
        <f aca="false">LOOKUP(B53,Ztech!$A$1:$A$10,Ztech!$B$1:$B$10)</f>
        <v>L2</v>
      </c>
      <c r="B53" s="72" t="s">
        <v>76</v>
      </c>
      <c r="C53" s="73" t="s">
        <v>215</v>
      </c>
      <c r="D53" s="13"/>
      <c r="E53" s="14" t="n">
        <v>2.5</v>
      </c>
      <c r="F53" s="74" t="n">
        <v>49</v>
      </c>
      <c r="G53" s="75"/>
      <c r="H53" s="76"/>
      <c r="I53" s="74" t="n">
        <v>2.5</v>
      </c>
      <c r="J53" s="74"/>
      <c r="K53" s="77"/>
      <c r="L53" s="75"/>
      <c r="M53" s="74"/>
      <c r="N53" s="74" t="n">
        <v>2.5</v>
      </c>
      <c r="O53" s="74"/>
      <c r="P53" s="78"/>
    </row>
    <row r="54" customFormat="false" ht="13.8" hidden="false" customHeight="false" outlineLevel="0" collapsed="false">
      <c r="A54" s="71" t="str">
        <f aca="false">LOOKUP(B54,Ztech!$A$1:$A$10,Ztech!$B$1:$B$10)</f>
        <v>L2</v>
      </c>
      <c r="B54" s="72" t="s">
        <v>76</v>
      </c>
      <c r="C54" s="73" t="s">
        <v>216</v>
      </c>
      <c r="D54" s="13"/>
      <c r="E54" s="14" t="n">
        <v>2.5</v>
      </c>
      <c r="F54" s="74" t="n">
        <v>36</v>
      </c>
      <c r="G54" s="75"/>
      <c r="H54" s="76"/>
      <c r="I54" s="74" t="n">
        <v>2.5</v>
      </c>
      <c r="J54" s="74"/>
      <c r="K54" s="77"/>
      <c r="L54" s="75"/>
      <c r="M54" s="74"/>
      <c r="N54" s="74" t="n">
        <v>2.5</v>
      </c>
      <c r="O54" s="74"/>
      <c r="P54" s="78"/>
    </row>
    <row r="55" customFormat="false" ht="13.8" hidden="false" customHeight="false" outlineLevel="0" collapsed="false">
      <c r="A55" s="71" t="str">
        <f aca="false">LOOKUP(B55,Ztech!$A$1:$A$10,Ztech!$B$1:$B$10)</f>
        <v>L2</v>
      </c>
      <c r="B55" s="72" t="s">
        <v>76</v>
      </c>
      <c r="C55" s="73" t="s">
        <v>217</v>
      </c>
      <c r="D55" s="13"/>
      <c r="E55" s="14" t="n">
        <v>1.5</v>
      </c>
      <c r="F55" s="74" t="n">
        <v>36</v>
      </c>
      <c r="G55" s="75"/>
      <c r="H55" s="76"/>
      <c r="I55" s="74" t="n">
        <v>1.5</v>
      </c>
      <c r="J55" s="74"/>
      <c r="K55" s="77"/>
      <c r="L55" s="75"/>
      <c r="M55" s="74"/>
      <c r="N55" s="74" t="n">
        <v>1.5</v>
      </c>
      <c r="O55" s="74"/>
      <c r="P55" s="78"/>
    </row>
    <row r="56" customFormat="false" ht="13.8" hidden="false" customHeight="false" outlineLevel="0" collapsed="false">
      <c r="A56" s="71" t="str">
        <f aca="false">LOOKUP(B56,Ztech!$A$1:$A$10,Ztech!$B$1:$B$10)</f>
        <v>L2</v>
      </c>
      <c r="B56" s="72" t="s">
        <v>76</v>
      </c>
      <c r="C56" s="73" t="s">
        <v>218</v>
      </c>
      <c r="D56" s="13"/>
      <c r="E56" s="14" t="n">
        <v>2.5</v>
      </c>
      <c r="F56" s="74" t="n">
        <v>31</v>
      </c>
      <c r="G56" s="75"/>
      <c r="H56" s="76" t="n">
        <v>2.5</v>
      </c>
      <c r="I56" s="74"/>
      <c r="J56" s="74"/>
      <c r="K56" s="77"/>
      <c r="L56" s="75"/>
      <c r="M56" s="74"/>
      <c r="N56" s="74" t="n">
        <v>2.5</v>
      </c>
      <c r="O56" s="74"/>
      <c r="P56" s="78"/>
    </row>
    <row r="57" customFormat="false" ht="13.8" hidden="false" customHeight="false" outlineLevel="0" collapsed="false">
      <c r="A57" s="71" t="str">
        <f aca="false">LOOKUP(B57,Ztech!$A$1:$A$10,Ztech!$B$1:$B$10)</f>
        <v>L2</v>
      </c>
      <c r="B57" s="72" t="s">
        <v>76</v>
      </c>
      <c r="C57" s="73" t="s">
        <v>219</v>
      </c>
      <c r="D57" s="13"/>
      <c r="E57" s="14" t="n">
        <v>1.5</v>
      </c>
      <c r="F57" s="74" t="n">
        <v>21</v>
      </c>
      <c r="G57" s="75"/>
      <c r="H57" s="76" t="n">
        <v>1.5</v>
      </c>
      <c r="I57" s="74"/>
      <c r="J57" s="74"/>
      <c r="K57" s="77"/>
      <c r="L57" s="75"/>
      <c r="M57" s="74"/>
      <c r="N57" s="74" t="n">
        <v>1.5</v>
      </c>
      <c r="O57" s="74"/>
      <c r="P57" s="78"/>
    </row>
    <row r="58" customFormat="false" ht="13.8" hidden="false" customHeight="false" outlineLevel="0" collapsed="false">
      <c r="A58" s="71" t="str">
        <f aca="false">LOOKUP(B58,Ztech!$A$1:$A$10,Ztech!$B$1:$B$10)</f>
        <v>L2</v>
      </c>
      <c r="B58" s="72" t="s">
        <v>76</v>
      </c>
      <c r="C58" s="73" t="s">
        <v>220</v>
      </c>
      <c r="D58" s="13"/>
      <c r="E58" s="14" t="n">
        <v>1.5</v>
      </c>
      <c r="F58" s="74" t="n">
        <v>23</v>
      </c>
      <c r="G58" s="75"/>
      <c r="H58" s="76"/>
      <c r="I58" s="74"/>
      <c r="J58" s="74"/>
      <c r="K58" s="77" t="n">
        <v>1.5</v>
      </c>
      <c r="L58" s="75"/>
      <c r="M58" s="74" t="n">
        <v>1.5</v>
      </c>
      <c r="N58" s="74"/>
      <c r="O58" s="74"/>
      <c r="P58" s="78"/>
    </row>
    <row r="59" customFormat="false" ht="13.8" hidden="false" customHeight="false" outlineLevel="0" collapsed="false">
      <c r="A59" s="71" t="str">
        <f aca="false">LOOKUP(B59,Ztech!$A$1:$A$10,Ztech!$B$1:$B$10)</f>
        <v>L2</v>
      </c>
      <c r="B59" s="72" t="s">
        <v>76</v>
      </c>
      <c r="C59" s="73" t="s">
        <v>221</v>
      </c>
      <c r="D59" s="13"/>
      <c r="E59" s="14" t="n">
        <v>2.5</v>
      </c>
      <c r="F59" s="74" t="n">
        <v>37</v>
      </c>
      <c r="G59" s="75"/>
      <c r="H59" s="76"/>
      <c r="I59" s="74"/>
      <c r="J59" s="74" t="n">
        <v>2.5</v>
      </c>
      <c r="K59" s="77"/>
      <c r="L59" s="75"/>
      <c r="M59" s="74"/>
      <c r="N59" s="74" t="n">
        <v>2.5</v>
      </c>
      <c r="O59" s="74"/>
      <c r="P59" s="78"/>
    </row>
    <row r="60" customFormat="false" ht="20.85" hidden="false" customHeight="false" outlineLevel="0" collapsed="false">
      <c r="A60" s="71" t="str">
        <f aca="false">LOOKUP(B60,Ztech!$A$1:$A$10,Ztech!$B$1:$B$10)</f>
        <v>L2</v>
      </c>
      <c r="B60" s="72" t="s">
        <v>76</v>
      </c>
      <c r="C60" s="73" t="s">
        <v>222</v>
      </c>
      <c r="D60" s="13"/>
      <c r="E60" s="14" t="n">
        <v>1.5</v>
      </c>
      <c r="F60" s="74" t="n">
        <v>26</v>
      </c>
      <c r="G60" s="75"/>
      <c r="H60" s="76"/>
      <c r="I60" s="74"/>
      <c r="J60" s="74"/>
      <c r="K60" s="77" t="n">
        <v>1.5</v>
      </c>
      <c r="L60" s="75"/>
      <c r="M60" s="74" t="n">
        <v>1.5</v>
      </c>
      <c r="N60" s="74"/>
      <c r="O60" s="74"/>
      <c r="P60" s="78"/>
    </row>
    <row r="61" customFormat="false" ht="13.8" hidden="false" customHeight="false" outlineLevel="0" collapsed="false">
      <c r="A61" s="71" t="str">
        <f aca="false">LOOKUP(B61,Ztech!$A$1:$A$10,Ztech!$B$1:$B$10)</f>
        <v>L2</v>
      </c>
      <c r="B61" s="72" t="s">
        <v>76</v>
      </c>
      <c r="C61" s="73" t="s">
        <v>223</v>
      </c>
      <c r="D61" s="13"/>
      <c r="E61" s="14" t="n">
        <v>2.5</v>
      </c>
      <c r="F61" s="74" t="n">
        <v>39</v>
      </c>
      <c r="G61" s="75"/>
      <c r="H61" s="76"/>
      <c r="I61" s="74"/>
      <c r="J61" s="74"/>
      <c r="K61" s="77" t="n">
        <v>2.5</v>
      </c>
      <c r="L61" s="75" t="n">
        <v>2.5</v>
      </c>
      <c r="M61" s="74"/>
      <c r="N61" s="74"/>
      <c r="O61" s="74"/>
      <c r="P61" s="78"/>
    </row>
    <row r="62" customFormat="false" ht="13.8" hidden="false" customHeight="false" outlineLevel="0" collapsed="false">
      <c r="A62" s="71" t="str">
        <f aca="false">LOOKUP(B62,Ztech!$A$1:$A$10,Ztech!$B$1:$B$10)</f>
        <v>L2</v>
      </c>
      <c r="B62" s="72" t="s">
        <v>76</v>
      </c>
      <c r="C62" s="73" t="s">
        <v>224</v>
      </c>
      <c r="D62" s="13"/>
      <c r="E62" s="14" t="n">
        <v>3</v>
      </c>
      <c r="F62" s="74" t="n">
        <v>32</v>
      </c>
      <c r="G62" s="75"/>
      <c r="H62" s="76"/>
      <c r="I62" s="74"/>
      <c r="J62" s="74" t="n">
        <v>3</v>
      </c>
      <c r="K62" s="77"/>
      <c r="L62" s="75"/>
      <c r="M62" s="74" t="n">
        <v>3</v>
      </c>
      <c r="N62" s="74"/>
      <c r="O62" s="74"/>
      <c r="P62" s="78"/>
    </row>
    <row r="63" customFormat="false" ht="13.8" hidden="false" customHeight="false" outlineLevel="0" collapsed="false">
      <c r="A63" s="71" t="str">
        <f aca="false">LOOKUP(B63,Ztech!$A$1:$A$10,Ztech!$B$1:$B$10)</f>
        <v>L2</v>
      </c>
      <c r="B63" s="72" t="s">
        <v>76</v>
      </c>
      <c r="C63" s="73" t="s">
        <v>225</v>
      </c>
      <c r="D63" s="13"/>
      <c r="E63" s="14" t="n">
        <v>2</v>
      </c>
      <c r="F63" s="74" t="n">
        <v>0</v>
      </c>
      <c r="G63" s="75" t="n">
        <v>100</v>
      </c>
      <c r="H63" s="76"/>
      <c r="I63" s="74" t="n">
        <v>2</v>
      </c>
      <c r="J63" s="74"/>
      <c r="K63" s="77"/>
      <c r="L63" s="75"/>
      <c r="M63" s="74" t="n">
        <v>2</v>
      </c>
      <c r="N63" s="74"/>
      <c r="O63" s="74"/>
      <c r="P63" s="78" t="s">
        <v>175</v>
      </c>
    </row>
    <row r="64" customFormat="false" ht="13.8" hidden="false" customHeight="false" outlineLevel="0" collapsed="false">
      <c r="A64" s="71" t="str">
        <f aca="false">LOOKUP(B64,Ztech!$A$1:$A$10,Ztech!$B$1:$B$10)</f>
        <v>L2</v>
      </c>
      <c r="B64" s="72" t="s">
        <v>76</v>
      </c>
      <c r="C64" s="73" t="s">
        <v>226</v>
      </c>
      <c r="D64" s="13"/>
      <c r="E64" s="14" t="n">
        <v>1</v>
      </c>
      <c r="F64" s="74" t="n">
        <v>15</v>
      </c>
      <c r="G64" s="75"/>
      <c r="H64" s="76"/>
      <c r="I64" s="74"/>
      <c r="J64" s="74" t="n">
        <v>1</v>
      </c>
      <c r="K64" s="77"/>
      <c r="L64" s="75"/>
      <c r="M64" s="74" t="n">
        <v>1</v>
      </c>
      <c r="N64" s="74"/>
      <c r="O64" s="74"/>
      <c r="P64" s="78"/>
    </row>
    <row r="65" customFormat="false" ht="13.8" hidden="false" customHeight="false" outlineLevel="0" collapsed="false">
      <c r="A65" s="71" t="str">
        <f aca="false">LOOKUP(B65,Ztech!$A$1:$A$10,Ztech!$B$1:$B$10)</f>
        <v>L2</v>
      </c>
      <c r="B65" s="72" t="s">
        <v>76</v>
      </c>
      <c r="C65" s="86" t="s">
        <v>85</v>
      </c>
      <c r="D65" s="13"/>
      <c r="E65" s="14" t="n">
        <v>2</v>
      </c>
      <c r="F65" s="74" t="n">
        <v>10</v>
      </c>
      <c r="G65" s="75"/>
      <c r="H65" s="76"/>
      <c r="I65" s="74"/>
      <c r="J65" s="74"/>
      <c r="K65" s="77" t="n">
        <v>2</v>
      </c>
      <c r="L65" s="75"/>
      <c r="M65" s="74" t="n">
        <v>2</v>
      </c>
      <c r="N65" s="74"/>
      <c r="O65" s="74"/>
      <c r="P65" s="78"/>
    </row>
    <row r="66" customFormat="false" ht="13.8" hidden="false" customHeight="false" outlineLevel="0" collapsed="false">
      <c r="A66" s="71" t="str">
        <f aca="false">LOOKUP(B66,Ztech!$A$1:$A$10,Ztech!$B$1:$B$10)</f>
        <v>L2</v>
      </c>
      <c r="B66" s="72" t="s">
        <v>76</v>
      </c>
      <c r="C66" s="86" t="s">
        <v>86</v>
      </c>
      <c r="D66" s="13"/>
      <c r="E66" s="14" t="n">
        <v>2</v>
      </c>
      <c r="F66" s="74" t="n">
        <v>20</v>
      </c>
      <c r="G66" s="75"/>
      <c r="H66" s="76"/>
      <c r="I66" s="74"/>
      <c r="J66" s="74"/>
      <c r="K66" s="77" t="n">
        <v>2</v>
      </c>
      <c r="L66" s="75"/>
      <c r="M66" s="74" t="n">
        <v>2</v>
      </c>
      <c r="N66" s="74"/>
      <c r="O66" s="74"/>
      <c r="P66" s="78"/>
    </row>
    <row r="67" customFormat="false" ht="13.8" hidden="false" customHeight="false" outlineLevel="0" collapsed="false">
      <c r="A67" s="71" t="str">
        <f aca="false">LOOKUP(B67,Ztech!$A$1:$A$10,Ztech!$B$1:$B$10)</f>
        <v>L2</v>
      </c>
      <c r="B67" s="72" t="s">
        <v>76</v>
      </c>
      <c r="C67" s="86" t="s">
        <v>87</v>
      </c>
      <c r="D67" s="13"/>
      <c r="E67" s="14" t="n">
        <v>2</v>
      </c>
      <c r="F67" s="74" t="n">
        <v>20</v>
      </c>
      <c r="G67" s="75"/>
      <c r="H67" s="76" t="n">
        <v>2</v>
      </c>
      <c r="I67" s="74"/>
      <c r="J67" s="74"/>
      <c r="K67" s="77"/>
      <c r="L67" s="75"/>
      <c r="M67" s="74"/>
      <c r="N67" s="74" t="n">
        <v>2</v>
      </c>
      <c r="O67" s="74"/>
      <c r="P67" s="78"/>
    </row>
    <row r="68" customFormat="false" ht="13.8" hidden="false" customHeight="false" outlineLevel="0" collapsed="false">
      <c r="A68" s="71" t="str">
        <f aca="false">LOOKUP(B68,Ztech!$A$1:$A$10,Ztech!$B$1:$B$10)</f>
        <v>L2</v>
      </c>
      <c r="B68" s="72" t="s">
        <v>88</v>
      </c>
      <c r="C68" s="73" t="s">
        <v>227</v>
      </c>
      <c r="D68" s="13"/>
      <c r="E68" s="14" t="n">
        <v>1.5</v>
      </c>
      <c r="F68" s="74" t="n">
        <v>15</v>
      </c>
      <c r="G68" s="75"/>
      <c r="H68" s="76"/>
      <c r="I68" s="74" t="n">
        <v>1.5</v>
      </c>
      <c r="J68" s="74"/>
      <c r="K68" s="77"/>
      <c r="L68" s="75"/>
      <c r="M68" s="74"/>
      <c r="N68" s="74" t="n">
        <v>1.5</v>
      </c>
      <c r="O68" s="74"/>
      <c r="P68" s="78"/>
    </row>
    <row r="69" customFormat="false" ht="13.8" hidden="false" customHeight="false" outlineLevel="0" collapsed="false">
      <c r="A69" s="71" t="str">
        <f aca="false">LOOKUP(B69,Ztech!$A$1:$A$10,Ztech!$B$1:$B$10)</f>
        <v>L2</v>
      </c>
      <c r="B69" s="72" t="s">
        <v>88</v>
      </c>
      <c r="C69" s="73" t="s">
        <v>228</v>
      </c>
      <c r="D69" s="13"/>
      <c r="E69" s="14" t="n">
        <v>1.5</v>
      </c>
      <c r="F69" s="74" t="n">
        <v>24</v>
      </c>
      <c r="G69" s="75"/>
      <c r="H69" s="76"/>
      <c r="I69" s="74" t="n">
        <v>1.5</v>
      </c>
      <c r="J69" s="74"/>
      <c r="K69" s="77"/>
      <c r="L69" s="75"/>
      <c r="M69" s="74"/>
      <c r="N69" s="74" t="n">
        <v>1.5</v>
      </c>
      <c r="O69" s="74"/>
      <c r="P69" s="78"/>
    </row>
    <row r="70" customFormat="false" ht="13.8" hidden="false" customHeight="false" outlineLevel="0" collapsed="false">
      <c r="A70" s="71" t="str">
        <f aca="false">LOOKUP(B70,Ztech!$A$1:$A$10,Ztech!$B$1:$B$10)</f>
        <v>L2</v>
      </c>
      <c r="B70" s="72" t="s">
        <v>88</v>
      </c>
      <c r="C70" s="73" t="s">
        <v>229</v>
      </c>
      <c r="D70" s="13"/>
      <c r="E70" s="14" t="n">
        <v>1.5</v>
      </c>
      <c r="F70" s="74" t="n">
        <v>24</v>
      </c>
      <c r="G70" s="75"/>
      <c r="H70" s="76"/>
      <c r="I70" s="74" t="n">
        <v>1.5</v>
      </c>
      <c r="J70" s="74"/>
      <c r="K70" s="77"/>
      <c r="L70" s="75"/>
      <c r="M70" s="74"/>
      <c r="N70" s="74" t="n">
        <v>1.5</v>
      </c>
      <c r="O70" s="74"/>
      <c r="P70" s="78"/>
    </row>
    <row r="71" customFormat="false" ht="13.8" hidden="false" customHeight="false" outlineLevel="0" collapsed="false">
      <c r="A71" s="71" t="str">
        <f aca="false">LOOKUP(B71,Ztech!$A$1:$A$10,Ztech!$B$1:$B$10)</f>
        <v>L2</v>
      </c>
      <c r="B71" s="72" t="s">
        <v>88</v>
      </c>
      <c r="C71" s="73" t="s">
        <v>230</v>
      </c>
      <c r="D71" s="13"/>
      <c r="E71" s="14" t="n">
        <v>1.5</v>
      </c>
      <c r="F71" s="74" t="n">
        <v>24</v>
      </c>
      <c r="G71" s="75"/>
      <c r="H71" s="76"/>
      <c r="I71" s="74" t="n">
        <v>1.5</v>
      </c>
      <c r="J71" s="74"/>
      <c r="K71" s="77"/>
      <c r="L71" s="75"/>
      <c r="M71" s="74"/>
      <c r="N71" s="74" t="n">
        <v>1.5</v>
      </c>
      <c r="O71" s="74"/>
      <c r="P71" s="78"/>
    </row>
    <row r="72" customFormat="false" ht="20.85" hidden="false" customHeight="false" outlineLevel="0" collapsed="false">
      <c r="A72" s="71" t="str">
        <f aca="false">LOOKUP(B72,Ztech!$A$1:$A$10,Ztech!$B$1:$B$10)</f>
        <v>L2</v>
      </c>
      <c r="B72" s="72" t="s">
        <v>88</v>
      </c>
      <c r="C72" s="73" t="s">
        <v>231</v>
      </c>
      <c r="D72" s="13"/>
      <c r="E72" s="14" t="n">
        <v>1.5</v>
      </c>
      <c r="F72" s="74" t="n">
        <v>24</v>
      </c>
      <c r="G72" s="75"/>
      <c r="H72" s="76"/>
      <c r="I72" s="74" t="n">
        <v>1.5</v>
      </c>
      <c r="J72" s="74"/>
      <c r="K72" s="77"/>
      <c r="L72" s="75"/>
      <c r="M72" s="74"/>
      <c r="N72" s="74" t="n">
        <v>1.5</v>
      </c>
      <c r="O72" s="74"/>
      <c r="P72" s="78"/>
    </row>
    <row r="73" customFormat="false" ht="13.8" hidden="false" customHeight="false" outlineLevel="0" collapsed="false">
      <c r="A73" s="71" t="str">
        <f aca="false">LOOKUP(B73,Ztech!$A$1:$A$10,Ztech!$B$1:$B$10)</f>
        <v>L2</v>
      </c>
      <c r="B73" s="72" t="s">
        <v>88</v>
      </c>
      <c r="C73" s="73" t="s">
        <v>232</v>
      </c>
      <c r="D73" s="13"/>
      <c r="E73" s="14" t="n">
        <v>2.5</v>
      </c>
      <c r="F73" s="74" t="n">
        <v>0</v>
      </c>
      <c r="G73" s="75" t="n">
        <v>60</v>
      </c>
      <c r="H73" s="76"/>
      <c r="I73" s="74" t="n">
        <v>2.5</v>
      </c>
      <c r="J73" s="74"/>
      <c r="K73" s="77"/>
      <c r="L73" s="75"/>
      <c r="M73" s="74" t="n">
        <v>2.5</v>
      </c>
      <c r="N73" s="74"/>
      <c r="O73" s="74"/>
      <c r="P73" s="78" t="s">
        <v>68</v>
      </c>
    </row>
    <row r="74" customFormat="false" ht="13.8" hidden="false" customHeight="false" outlineLevel="0" collapsed="false">
      <c r="A74" s="71" t="str">
        <f aca="false">LOOKUP(B74,Ztech!$A$1:$A$10,Ztech!$B$1:$B$10)</f>
        <v>L2</v>
      </c>
      <c r="B74" s="72" t="s">
        <v>88</v>
      </c>
      <c r="C74" s="73" t="s">
        <v>233</v>
      </c>
      <c r="D74" s="13"/>
      <c r="E74" s="14" t="n">
        <v>2</v>
      </c>
      <c r="F74" s="74" t="n">
        <v>24</v>
      </c>
      <c r="G74" s="75"/>
      <c r="H74" s="76" t="n">
        <v>2</v>
      </c>
      <c r="I74" s="74"/>
      <c r="J74" s="74"/>
      <c r="K74" s="77"/>
      <c r="L74" s="75"/>
      <c r="M74" s="74"/>
      <c r="N74" s="74" t="n">
        <v>2</v>
      </c>
      <c r="O74" s="74"/>
      <c r="P74" s="78"/>
    </row>
    <row r="75" customFormat="false" ht="13.8" hidden="false" customHeight="false" outlineLevel="0" collapsed="false">
      <c r="A75" s="71" t="str">
        <f aca="false">LOOKUP(B75,Ztech!$A$1:$A$10,Ztech!$B$1:$B$10)</f>
        <v>L2</v>
      </c>
      <c r="B75" s="72" t="s">
        <v>88</v>
      </c>
      <c r="C75" s="73" t="s">
        <v>234</v>
      </c>
      <c r="D75" s="13"/>
      <c r="E75" s="14" t="n">
        <v>2</v>
      </c>
      <c r="F75" s="74" t="n">
        <v>24</v>
      </c>
      <c r="G75" s="75"/>
      <c r="H75" s="76"/>
      <c r="I75" s="74" t="n">
        <v>2</v>
      </c>
      <c r="J75" s="74"/>
      <c r="K75" s="77"/>
      <c r="L75" s="75"/>
      <c r="M75" s="74"/>
      <c r="N75" s="74" t="n">
        <v>2</v>
      </c>
      <c r="O75" s="74"/>
      <c r="P75" s="78"/>
    </row>
    <row r="76" customFormat="false" ht="20.85" hidden="false" customHeight="false" outlineLevel="0" collapsed="false">
      <c r="A76" s="71" t="str">
        <f aca="false">LOOKUP(B76,Ztech!$A$1:$A$10,Ztech!$B$1:$B$10)</f>
        <v>L2</v>
      </c>
      <c r="B76" s="72" t="s">
        <v>88</v>
      </c>
      <c r="C76" s="73" t="s">
        <v>235</v>
      </c>
      <c r="D76" s="13"/>
      <c r="E76" s="14" t="n">
        <v>2</v>
      </c>
      <c r="F76" s="74" t="n">
        <v>24</v>
      </c>
      <c r="G76" s="75"/>
      <c r="H76" s="76"/>
      <c r="I76" s="74"/>
      <c r="J76" s="74"/>
      <c r="K76" s="77" t="n">
        <v>2</v>
      </c>
      <c r="L76" s="75"/>
      <c r="M76" s="74" t="n">
        <v>2</v>
      </c>
      <c r="N76" s="74"/>
      <c r="O76" s="74"/>
      <c r="P76" s="78"/>
    </row>
    <row r="77" customFormat="false" ht="13.8" hidden="false" customHeight="false" outlineLevel="0" collapsed="false">
      <c r="A77" s="71" t="str">
        <f aca="false">LOOKUP(B77,Ztech!$A$1:$A$10,Ztech!$B$1:$B$10)</f>
        <v>L2</v>
      </c>
      <c r="B77" s="72" t="s">
        <v>88</v>
      </c>
      <c r="C77" s="73" t="s">
        <v>236</v>
      </c>
      <c r="D77" s="13"/>
      <c r="E77" s="14" t="n">
        <v>2</v>
      </c>
      <c r="F77" s="74" t="n">
        <v>24</v>
      </c>
      <c r="G77" s="75"/>
      <c r="H77" s="76"/>
      <c r="I77" s="74"/>
      <c r="J77" s="74"/>
      <c r="K77" s="77" t="n">
        <v>2</v>
      </c>
      <c r="L77" s="75" t="n">
        <v>2</v>
      </c>
      <c r="M77" s="74"/>
      <c r="N77" s="74"/>
      <c r="O77" s="74"/>
      <c r="P77" s="78"/>
    </row>
    <row r="78" customFormat="false" ht="13.8" hidden="false" customHeight="false" outlineLevel="0" collapsed="false">
      <c r="A78" s="71" t="str">
        <f aca="false">LOOKUP(B78,Ztech!$A$1:$A$10,Ztech!$B$1:$B$10)</f>
        <v>L2</v>
      </c>
      <c r="B78" s="72" t="s">
        <v>88</v>
      </c>
      <c r="C78" s="73" t="s">
        <v>237</v>
      </c>
      <c r="D78" s="13"/>
      <c r="E78" s="14" t="n">
        <v>12</v>
      </c>
      <c r="F78" s="74"/>
      <c r="G78" s="75"/>
      <c r="H78" s="76"/>
      <c r="I78" s="74" t="n">
        <v>12</v>
      </c>
      <c r="J78" s="74"/>
      <c r="K78" s="77"/>
      <c r="L78" s="75"/>
      <c r="M78" s="74"/>
      <c r="N78" s="74"/>
      <c r="O78" s="74"/>
      <c r="P78" s="78" t="s">
        <v>238</v>
      </c>
    </row>
    <row r="79" customFormat="false" ht="13.8" hidden="false" customHeight="false" outlineLevel="0" collapsed="false">
      <c r="A79" s="71" t="str">
        <f aca="false">LOOKUP(B79,Ztech!$A$1:$A$10,Ztech!$B$1:$B$10)</f>
        <v>L2</v>
      </c>
      <c r="B79" s="72" t="s">
        <v>88</v>
      </c>
      <c r="C79" s="86" t="s">
        <v>98</v>
      </c>
      <c r="D79" s="13"/>
      <c r="E79" s="14" t="n">
        <v>1.5</v>
      </c>
      <c r="F79" s="74" t="n">
        <v>5</v>
      </c>
      <c r="G79" s="75"/>
      <c r="H79" s="76"/>
      <c r="I79" s="74"/>
      <c r="J79" s="74"/>
      <c r="K79" s="77" t="n">
        <v>1.5</v>
      </c>
      <c r="L79" s="75"/>
      <c r="M79" s="74"/>
      <c r="N79" s="74" t="n">
        <v>1.5</v>
      </c>
      <c r="O79" s="74"/>
      <c r="P79" s="78"/>
    </row>
    <row r="80" customFormat="false" ht="13.8" hidden="false" customHeight="false" outlineLevel="0" collapsed="false">
      <c r="A80" s="71" t="str">
        <f aca="false">LOOKUP(B80,Ztech!$A$1:$A$10,Ztech!$B$1:$B$10)</f>
        <v>L2</v>
      </c>
      <c r="B80" s="72" t="s">
        <v>88</v>
      </c>
      <c r="C80" s="86" t="s">
        <v>99</v>
      </c>
      <c r="D80" s="13"/>
      <c r="E80" s="14" t="n">
        <v>2</v>
      </c>
      <c r="F80" s="74" t="n">
        <v>20</v>
      </c>
      <c r="G80" s="75"/>
      <c r="H80" s="76" t="n">
        <v>2</v>
      </c>
      <c r="I80" s="74"/>
      <c r="J80" s="74"/>
      <c r="K80" s="77"/>
      <c r="L80" s="75"/>
      <c r="M80" s="74"/>
      <c r="N80" s="74" t="n">
        <v>2</v>
      </c>
      <c r="O80" s="74"/>
      <c r="P80" s="78"/>
    </row>
    <row r="81" customFormat="false" ht="21.55" hidden="false" customHeight="false" outlineLevel="0" collapsed="false">
      <c r="A81" s="71" t="str">
        <f aca="false">LOOKUP(B81,Ztech!$A$1:$A$10,Ztech!$B$1:$B$10)</f>
        <v>L2</v>
      </c>
      <c r="B81" s="72" t="s">
        <v>88</v>
      </c>
      <c r="C81" s="86" t="s">
        <v>100</v>
      </c>
      <c r="D81" s="13"/>
      <c r="E81" s="14" t="n">
        <v>5</v>
      </c>
      <c r="F81" s="74" t="n">
        <v>0</v>
      </c>
      <c r="G81" s="75" t="n">
        <v>30</v>
      </c>
      <c r="H81" s="76"/>
      <c r="I81" s="74"/>
      <c r="J81" s="74" t="n">
        <v>5</v>
      </c>
      <c r="K81" s="77"/>
      <c r="L81" s="75"/>
      <c r="M81" s="74" t="n">
        <v>5</v>
      </c>
      <c r="N81" s="74"/>
      <c r="O81" s="74"/>
      <c r="P81" s="78" t="s">
        <v>239</v>
      </c>
    </row>
    <row r="82" customFormat="false" ht="13.8" hidden="false" customHeight="false" outlineLevel="0" collapsed="false">
      <c r="A82" s="71" t="str">
        <f aca="false">LOOKUP(B82,Ztech!$A$1:$A$10,Ztech!$B$1:$B$10)</f>
        <v>L3</v>
      </c>
      <c r="B82" s="72" t="s">
        <v>101</v>
      </c>
      <c r="C82" s="73" t="s">
        <v>102</v>
      </c>
      <c r="D82" s="13"/>
      <c r="E82" s="14" t="n">
        <v>6</v>
      </c>
      <c r="F82" s="74" t="n">
        <v>60</v>
      </c>
      <c r="G82" s="75"/>
      <c r="H82" s="76" t="n">
        <v>6</v>
      </c>
      <c r="I82" s="74"/>
      <c r="J82" s="74"/>
      <c r="K82" s="77"/>
      <c r="L82" s="75"/>
      <c r="M82" s="74"/>
      <c r="N82" s="74" t="n">
        <v>6</v>
      </c>
      <c r="O82" s="74"/>
      <c r="P82" s="78"/>
    </row>
    <row r="83" customFormat="false" ht="21.55" hidden="false" customHeight="false" outlineLevel="0" collapsed="false">
      <c r="A83" s="71" t="str">
        <f aca="false">LOOKUP(B83,Ztech!$A$1:$A$10,Ztech!$B$1:$B$10)</f>
        <v>L3</v>
      </c>
      <c r="B83" s="72" t="s">
        <v>101</v>
      </c>
      <c r="C83" s="73" t="s">
        <v>103</v>
      </c>
      <c r="D83" s="13"/>
      <c r="E83" s="14" t="n">
        <v>3</v>
      </c>
      <c r="F83" s="74" t="n">
        <v>30</v>
      </c>
      <c r="G83" s="75"/>
      <c r="H83" s="76" t="n">
        <v>3</v>
      </c>
      <c r="I83" s="74"/>
      <c r="J83" s="74"/>
      <c r="K83" s="77"/>
      <c r="L83" s="75"/>
      <c r="M83" s="74"/>
      <c r="N83" s="74" t="n">
        <v>3</v>
      </c>
      <c r="O83" s="74"/>
      <c r="P83" s="78"/>
    </row>
    <row r="84" customFormat="false" ht="13.8" hidden="false" customHeight="false" outlineLevel="0" collapsed="false">
      <c r="A84" s="71" t="str">
        <f aca="false">LOOKUP(B84,Ztech!$A$1:$A$10,Ztech!$B$1:$B$10)</f>
        <v>L3</v>
      </c>
      <c r="B84" s="72" t="s">
        <v>101</v>
      </c>
      <c r="C84" s="73" t="s">
        <v>104</v>
      </c>
      <c r="D84" s="13"/>
      <c r="E84" s="14" t="n">
        <v>3</v>
      </c>
      <c r="F84" s="74" t="n">
        <v>30</v>
      </c>
      <c r="G84" s="75"/>
      <c r="H84" s="76" t="n">
        <v>3</v>
      </c>
      <c r="I84" s="74"/>
      <c r="J84" s="74"/>
      <c r="K84" s="77"/>
      <c r="L84" s="75"/>
      <c r="M84" s="74"/>
      <c r="N84" s="74" t="n">
        <v>3</v>
      </c>
      <c r="O84" s="74"/>
      <c r="P84" s="78"/>
    </row>
    <row r="85" customFormat="false" ht="21.55" hidden="false" customHeight="false" outlineLevel="0" collapsed="false">
      <c r="A85" s="71" t="str">
        <f aca="false">LOOKUP(B85,Ztech!$A$1:$A$10,Ztech!$B$1:$B$10)</f>
        <v>L3</v>
      </c>
      <c r="B85" s="72" t="s">
        <v>101</v>
      </c>
      <c r="C85" s="73" t="s">
        <v>105</v>
      </c>
      <c r="D85" s="13"/>
      <c r="E85" s="14" t="n">
        <v>6</v>
      </c>
      <c r="F85" s="74" t="n">
        <v>60</v>
      </c>
      <c r="G85" s="75"/>
      <c r="H85" s="76"/>
      <c r="I85" s="74" t="n">
        <v>6</v>
      </c>
      <c r="J85" s="74"/>
      <c r="K85" s="77"/>
      <c r="L85" s="75"/>
      <c r="M85" s="74"/>
      <c r="N85" s="74" t="n">
        <v>6</v>
      </c>
      <c r="O85" s="74"/>
      <c r="P85" s="78"/>
    </row>
    <row r="86" customFormat="false" ht="13.8" hidden="false" customHeight="false" outlineLevel="0" collapsed="false">
      <c r="A86" s="71" t="str">
        <f aca="false">LOOKUP(B86,Ztech!$A$1:$A$10,Ztech!$B$1:$B$10)</f>
        <v>L3</v>
      </c>
      <c r="B86" s="72" t="s">
        <v>101</v>
      </c>
      <c r="C86" s="73" t="s">
        <v>106</v>
      </c>
      <c r="D86" s="13"/>
      <c r="E86" s="14" t="n">
        <v>3</v>
      </c>
      <c r="F86" s="74" t="n">
        <v>30</v>
      </c>
      <c r="G86" s="75"/>
      <c r="H86" s="76"/>
      <c r="I86" s="74" t="n">
        <v>3</v>
      </c>
      <c r="J86" s="74"/>
      <c r="K86" s="77"/>
      <c r="L86" s="75"/>
      <c r="M86" s="74"/>
      <c r="N86" s="74" t="n">
        <v>3</v>
      </c>
      <c r="O86" s="74"/>
      <c r="P86" s="78"/>
    </row>
    <row r="87" customFormat="false" ht="13.8" hidden="false" customHeight="false" outlineLevel="0" collapsed="false">
      <c r="A87" s="71" t="str">
        <f aca="false">LOOKUP(B87,Ztech!$A$1:$A$10,Ztech!$B$1:$B$10)</f>
        <v>L3</v>
      </c>
      <c r="B87" s="72" t="s">
        <v>101</v>
      </c>
      <c r="C87" s="73" t="s">
        <v>107</v>
      </c>
      <c r="D87" s="13"/>
      <c r="E87" s="14" t="n">
        <v>3</v>
      </c>
      <c r="F87" s="74" t="n">
        <v>30</v>
      </c>
      <c r="G87" s="75"/>
      <c r="H87" s="76"/>
      <c r="I87" s="74" t="n">
        <v>3</v>
      </c>
      <c r="J87" s="74"/>
      <c r="K87" s="77"/>
      <c r="L87" s="75"/>
      <c r="M87" s="74"/>
      <c r="N87" s="74" t="n">
        <v>3</v>
      </c>
      <c r="O87" s="74"/>
      <c r="P87" s="78"/>
    </row>
    <row r="88" customFormat="false" ht="13.8" hidden="false" customHeight="false" outlineLevel="0" collapsed="false">
      <c r="A88" s="71" t="str">
        <f aca="false">LOOKUP(B88,Ztech!$A$1:$A$10,Ztech!$B$1:$B$10)</f>
        <v>L3</v>
      </c>
      <c r="B88" s="72" t="s">
        <v>101</v>
      </c>
      <c r="C88" s="73" t="s">
        <v>108</v>
      </c>
      <c r="D88" s="13"/>
      <c r="E88" s="14" t="n">
        <v>3</v>
      </c>
      <c r="F88" s="74" t="n">
        <v>12</v>
      </c>
      <c r="G88" s="75"/>
      <c r="H88" s="76"/>
      <c r="I88" s="74"/>
      <c r="J88" s="74"/>
      <c r="K88" s="77" t="n">
        <v>3</v>
      </c>
      <c r="L88" s="75"/>
      <c r="M88" s="74" t="n">
        <v>3</v>
      </c>
      <c r="N88" s="74"/>
      <c r="O88" s="74"/>
      <c r="P88" s="78"/>
    </row>
    <row r="89" customFormat="false" ht="21.55" hidden="false" customHeight="false" outlineLevel="0" collapsed="false">
      <c r="A89" s="71" t="str">
        <f aca="false">LOOKUP(B89,Ztech!$A$1:$A$10,Ztech!$B$1:$B$10)</f>
        <v>L3</v>
      </c>
      <c r="B89" s="72" t="s">
        <v>101</v>
      </c>
      <c r="C89" s="73" t="s">
        <v>109</v>
      </c>
      <c r="D89" s="13"/>
      <c r="E89" s="14" t="n">
        <v>3</v>
      </c>
      <c r="F89" s="74" t="n">
        <v>49</v>
      </c>
      <c r="G89" s="75"/>
      <c r="H89" s="76"/>
      <c r="I89" s="74"/>
      <c r="J89" s="74"/>
      <c r="K89" s="77" t="n">
        <v>3</v>
      </c>
      <c r="L89" s="75"/>
      <c r="M89" s="74"/>
      <c r="N89" s="74" t="n">
        <v>3</v>
      </c>
      <c r="O89" s="74"/>
      <c r="P89" s="78"/>
    </row>
    <row r="90" customFormat="false" ht="13.8" hidden="false" customHeight="false" outlineLevel="0" collapsed="false">
      <c r="A90" s="71" t="str">
        <f aca="false">LOOKUP(B90,Ztech!$A$1:$A$10,Ztech!$B$1:$B$10)</f>
        <v>L3</v>
      </c>
      <c r="B90" s="72" t="s">
        <v>101</v>
      </c>
      <c r="C90" s="86" t="s">
        <v>110</v>
      </c>
      <c r="D90" s="13"/>
      <c r="E90" s="14" t="n">
        <v>3</v>
      </c>
      <c r="F90" s="74" t="n">
        <v>20</v>
      </c>
      <c r="G90" s="75"/>
      <c r="H90" s="76"/>
      <c r="I90" s="74"/>
      <c r="J90" s="74"/>
      <c r="K90" s="77" t="n">
        <v>3</v>
      </c>
      <c r="L90" s="75"/>
      <c r="M90" s="74" t="n">
        <v>3</v>
      </c>
      <c r="N90" s="74"/>
      <c r="O90" s="74"/>
      <c r="P90" s="78"/>
    </row>
    <row r="91" customFormat="false" ht="13.8" hidden="false" customHeight="false" outlineLevel="0" collapsed="false">
      <c r="A91" s="71" t="str">
        <f aca="false">LOOKUP(B91,Ztech!$A$1:$A$10,Ztech!$B$1:$B$10)</f>
        <v>L3</v>
      </c>
      <c r="B91" s="72" t="s">
        <v>101</v>
      </c>
      <c r="C91" s="88" t="s">
        <v>111</v>
      </c>
      <c r="D91" s="13"/>
      <c r="E91" s="14" t="n">
        <v>1.5</v>
      </c>
      <c r="F91" s="74" t="n">
        <v>10</v>
      </c>
      <c r="G91" s="75"/>
      <c r="H91" s="76"/>
      <c r="I91" s="74"/>
      <c r="J91" s="74"/>
      <c r="K91" s="77" t="n">
        <v>1.5</v>
      </c>
      <c r="L91" s="75"/>
      <c r="M91" s="74" t="n">
        <v>1.5</v>
      </c>
      <c r="N91" s="74"/>
      <c r="O91" s="74"/>
      <c r="P91" s="78"/>
    </row>
    <row r="92" customFormat="false" ht="13.8" hidden="false" customHeight="false" outlineLevel="0" collapsed="false">
      <c r="A92" s="71" t="str">
        <f aca="false">LOOKUP(B92,Ztech!$A$1:$A$10,Ztech!$B$1:$B$10)</f>
        <v>L3</v>
      </c>
      <c r="B92" s="72" t="s">
        <v>101</v>
      </c>
      <c r="C92" s="88" t="s">
        <v>112</v>
      </c>
      <c r="D92" s="13"/>
      <c r="E92" s="14" t="n">
        <v>1.5</v>
      </c>
      <c r="F92" s="74" t="n">
        <v>20</v>
      </c>
      <c r="G92" s="75"/>
      <c r="H92" s="76"/>
      <c r="I92" s="74" t="n">
        <v>1.5</v>
      </c>
      <c r="J92" s="74"/>
      <c r="K92" s="77"/>
      <c r="L92" s="75"/>
      <c r="M92" s="74"/>
      <c r="N92" s="74" t="n">
        <v>1.5</v>
      </c>
      <c r="O92" s="74"/>
      <c r="P92" s="78"/>
    </row>
    <row r="93" customFormat="false" ht="21.55" hidden="false" customHeight="false" outlineLevel="0" collapsed="false">
      <c r="A93" s="71" t="str">
        <f aca="false">LOOKUP(B93,Ztech!$A$1:$A$10,Ztech!$B$1:$B$10)</f>
        <v>L3</v>
      </c>
      <c r="B93" s="72" t="s">
        <v>113</v>
      </c>
      <c r="C93" s="73" t="s">
        <v>114</v>
      </c>
      <c r="D93" s="13"/>
      <c r="E93" s="14" t="n">
        <v>6</v>
      </c>
      <c r="F93" s="74" t="n">
        <v>60</v>
      </c>
      <c r="G93" s="75"/>
      <c r="H93" s="76"/>
      <c r="I93" s="74" t="n">
        <v>6</v>
      </c>
      <c r="J93" s="74"/>
      <c r="K93" s="77"/>
      <c r="L93" s="75"/>
      <c r="M93" s="74"/>
      <c r="N93" s="74" t="n">
        <v>6</v>
      </c>
      <c r="O93" s="74"/>
      <c r="P93" s="78"/>
    </row>
    <row r="94" customFormat="false" ht="13.8" hidden="false" customHeight="false" outlineLevel="0" collapsed="false">
      <c r="A94" s="71" t="str">
        <f aca="false">LOOKUP(B94,Ztech!$A$1:$A$10,Ztech!$B$1:$B$10)</f>
        <v>L3</v>
      </c>
      <c r="B94" s="72" t="s">
        <v>113</v>
      </c>
      <c r="C94" s="73" t="s">
        <v>115</v>
      </c>
      <c r="D94" s="13"/>
      <c r="E94" s="14" t="n">
        <v>6</v>
      </c>
      <c r="F94" s="74" t="n">
        <v>60</v>
      </c>
      <c r="G94" s="75"/>
      <c r="H94" s="76"/>
      <c r="I94" s="74" t="n">
        <v>6</v>
      </c>
      <c r="J94" s="74"/>
      <c r="K94" s="77"/>
      <c r="L94" s="75"/>
      <c r="M94" s="74"/>
      <c r="N94" s="74" t="n">
        <v>6</v>
      </c>
      <c r="O94" s="74"/>
      <c r="P94" s="78"/>
    </row>
    <row r="95" customFormat="false" ht="13.8" hidden="false" customHeight="false" outlineLevel="0" collapsed="false">
      <c r="A95" s="71" t="str">
        <f aca="false">LOOKUP(B95,Ztech!$A$1:$A$10,Ztech!$B$1:$B$10)</f>
        <v>L3</v>
      </c>
      <c r="B95" s="72" t="s">
        <v>113</v>
      </c>
      <c r="C95" s="73" t="s">
        <v>116</v>
      </c>
      <c r="D95" s="13"/>
      <c r="E95" s="14" t="n">
        <v>6</v>
      </c>
      <c r="F95" s="74" t="n">
        <v>60</v>
      </c>
      <c r="G95" s="75"/>
      <c r="H95" s="76" t="n">
        <v>6</v>
      </c>
      <c r="I95" s="74"/>
      <c r="J95" s="74"/>
      <c r="K95" s="77"/>
      <c r="L95" s="75"/>
      <c r="M95" s="74"/>
      <c r="N95" s="74" t="n">
        <v>6</v>
      </c>
      <c r="O95" s="74"/>
      <c r="P95" s="78"/>
    </row>
    <row r="96" customFormat="false" ht="13.8" hidden="false" customHeight="false" outlineLevel="0" collapsed="false">
      <c r="A96" s="71" t="str">
        <f aca="false">LOOKUP(B96,Ztech!$A$1:$A$10,Ztech!$B$1:$B$10)</f>
        <v>L3</v>
      </c>
      <c r="B96" s="72" t="s">
        <v>113</v>
      </c>
      <c r="C96" s="73" t="s">
        <v>117</v>
      </c>
      <c r="D96" s="13"/>
      <c r="E96" s="14" t="n">
        <v>3</v>
      </c>
      <c r="F96" s="74" t="n">
        <v>30</v>
      </c>
      <c r="G96" s="75"/>
      <c r="H96" s="76"/>
      <c r="I96" s="74" t="n">
        <v>3</v>
      </c>
      <c r="J96" s="74"/>
      <c r="K96" s="77"/>
      <c r="L96" s="75"/>
      <c r="M96" s="74"/>
      <c r="N96" s="74" t="n">
        <v>3</v>
      </c>
      <c r="O96" s="74"/>
      <c r="P96" s="78"/>
    </row>
    <row r="97" customFormat="false" ht="13.8" hidden="false" customHeight="false" outlineLevel="0" collapsed="false">
      <c r="A97" s="71" t="str">
        <f aca="false">LOOKUP(B97,Ztech!$A$1:$A$10,Ztech!$B$1:$B$10)</f>
        <v>L3</v>
      </c>
      <c r="B97" s="72" t="s">
        <v>113</v>
      </c>
      <c r="C97" s="73" t="s">
        <v>118</v>
      </c>
      <c r="D97" s="13"/>
      <c r="E97" s="14" t="n">
        <v>3</v>
      </c>
      <c r="F97" s="74"/>
      <c r="G97" s="75"/>
      <c r="H97" s="76"/>
      <c r="I97" s="74"/>
      <c r="J97" s="74" t="n">
        <v>3</v>
      </c>
      <c r="K97" s="77"/>
      <c r="L97" s="75"/>
      <c r="M97" s="74"/>
      <c r="N97" s="74" t="n">
        <v>3</v>
      </c>
      <c r="O97" s="74"/>
      <c r="P97" s="78"/>
    </row>
    <row r="98" customFormat="false" ht="21.55" hidden="false" customHeight="false" outlineLevel="0" collapsed="false">
      <c r="A98" s="71" t="str">
        <f aca="false">LOOKUP(B98,Ztech!$A$1:$A$10,Ztech!$B$1:$B$10)</f>
        <v>L3</v>
      </c>
      <c r="B98" s="72" t="s">
        <v>113</v>
      </c>
      <c r="C98" s="73" t="s">
        <v>119</v>
      </c>
      <c r="D98" s="13" t="n">
        <v>1.5</v>
      </c>
      <c r="E98" s="14"/>
      <c r="F98" s="74" t="n">
        <v>30</v>
      </c>
      <c r="G98" s="75"/>
      <c r="H98" s="76"/>
      <c r="I98" s="74"/>
      <c r="J98" s="74"/>
      <c r="K98" s="77"/>
      <c r="L98" s="75"/>
      <c r="M98" s="74"/>
      <c r="N98" s="74"/>
      <c r="O98" s="74"/>
      <c r="P98" s="78"/>
    </row>
    <row r="99" customFormat="false" ht="13.8" hidden="false" customHeight="false" outlineLevel="0" collapsed="false">
      <c r="A99" s="71" t="str">
        <f aca="false">LOOKUP(B99,Ztech!$A$1:$A$10,Ztech!$B$1:$B$10)</f>
        <v>L3</v>
      </c>
      <c r="B99" s="72" t="s">
        <v>113</v>
      </c>
      <c r="C99" s="73" t="s">
        <v>120</v>
      </c>
      <c r="D99" s="13" t="n">
        <v>1.5</v>
      </c>
      <c r="E99" s="14"/>
      <c r="F99" s="74" t="n">
        <v>30</v>
      </c>
      <c r="G99" s="75"/>
      <c r="H99" s="76"/>
      <c r="I99" s="74"/>
      <c r="J99" s="74"/>
      <c r="K99" s="77"/>
      <c r="L99" s="75"/>
      <c r="M99" s="74"/>
      <c r="N99" s="74"/>
      <c r="O99" s="74"/>
      <c r="P99" s="78"/>
    </row>
    <row r="100" customFormat="false" ht="21.55" hidden="false" customHeight="false" outlineLevel="0" collapsed="false">
      <c r="A100" s="71" t="str">
        <f aca="false">LOOKUP(B100,Ztech!$A$1:$A$10,Ztech!$B$1:$B$10)</f>
        <v>L3</v>
      </c>
      <c r="B100" s="72" t="s">
        <v>113</v>
      </c>
      <c r="C100" s="73" t="s">
        <v>121</v>
      </c>
      <c r="D100" s="13" t="n">
        <v>1.5</v>
      </c>
      <c r="E100" s="14"/>
      <c r="F100" s="74" t="n">
        <v>30</v>
      </c>
      <c r="G100" s="75"/>
      <c r="H100" s="76"/>
      <c r="I100" s="74"/>
      <c r="J100" s="74"/>
      <c r="K100" s="77"/>
      <c r="L100" s="75"/>
      <c r="M100" s="74"/>
      <c r="N100" s="74"/>
      <c r="O100" s="74"/>
      <c r="P100" s="78"/>
    </row>
    <row r="101" customFormat="false" ht="13.8" hidden="false" customHeight="false" outlineLevel="0" collapsed="false">
      <c r="A101" s="71" t="str">
        <f aca="false">LOOKUP(B101,Ztech!$A$1:$A$10,Ztech!$B$1:$B$10)</f>
        <v>L3</v>
      </c>
      <c r="B101" s="72" t="s">
        <v>113</v>
      </c>
      <c r="C101" s="73" t="s">
        <v>122</v>
      </c>
      <c r="D101" s="13" t="n">
        <v>1.5</v>
      </c>
      <c r="E101" s="14"/>
      <c r="F101" s="74" t="n">
        <v>30</v>
      </c>
      <c r="G101" s="75"/>
      <c r="H101" s="76"/>
      <c r="I101" s="74"/>
      <c r="J101" s="74"/>
      <c r="K101" s="77"/>
      <c r="L101" s="75"/>
      <c r="M101" s="74"/>
      <c r="N101" s="74"/>
      <c r="O101" s="74"/>
      <c r="P101" s="78"/>
    </row>
    <row r="102" customFormat="false" ht="21.55" hidden="false" customHeight="false" outlineLevel="0" collapsed="false">
      <c r="A102" s="71" t="str">
        <f aca="false">LOOKUP(B102,Ztech!$A$1:$A$10,Ztech!$B$1:$B$10)</f>
        <v>L3</v>
      </c>
      <c r="B102" s="72" t="s">
        <v>113</v>
      </c>
      <c r="C102" s="73" t="s">
        <v>123</v>
      </c>
      <c r="D102" s="13" t="n">
        <v>1.5</v>
      </c>
      <c r="E102" s="14"/>
      <c r="F102" s="74" t="n">
        <v>30</v>
      </c>
      <c r="G102" s="75"/>
      <c r="H102" s="76"/>
      <c r="I102" s="74"/>
      <c r="J102" s="74"/>
      <c r="K102" s="77"/>
      <c r="L102" s="75"/>
      <c r="M102" s="74"/>
      <c r="N102" s="74"/>
      <c r="O102" s="74"/>
      <c r="P102" s="78"/>
    </row>
    <row r="103" customFormat="false" ht="13.8" hidden="false" customHeight="false" outlineLevel="0" collapsed="false">
      <c r="A103" s="71" t="str">
        <f aca="false">LOOKUP(B103,Ztech!$A$1:$A$10,Ztech!$B$1:$B$10)</f>
        <v>L3</v>
      </c>
      <c r="B103" s="72" t="s">
        <v>113</v>
      </c>
      <c r="C103" s="73" t="s">
        <v>122</v>
      </c>
      <c r="D103" s="13" t="n">
        <v>1.5</v>
      </c>
      <c r="E103" s="14"/>
      <c r="F103" s="74" t="n">
        <v>30</v>
      </c>
      <c r="G103" s="75"/>
      <c r="H103" s="76"/>
      <c r="I103" s="74"/>
      <c r="J103" s="74"/>
      <c r="K103" s="77"/>
      <c r="L103" s="75"/>
      <c r="M103" s="74"/>
      <c r="N103" s="74"/>
      <c r="O103" s="74"/>
      <c r="P103" s="78"/>
    </row>
    <row r="104" customFormat="false" ht="13.8" hidden="false" customHeight="false" outlineLevel="0" collapsed="false">
      <c r="A104" s="71" t="str">
        <f aca="false">LOOKUP(B104,Ztech!$A$1:$A$10,Ztech!$B$1:$B$10)</f>
        <v>L3</v>
      </c>
      <c r="B104" s="72" t="s">
        <v>113</v>
      </c>
      <c r="C104" s="73" t="s">
        <v>124</v>
      </c>
      <c r="D104" s="13"/>
      <c r="E104" s="14" t="n">
        <v>3</v>
      </c>
      <c r="F104" s="74" t="n">
        <v>12</v>
      </c>
      <c r="G104" s="75"/>
      <c r="H104" s="76"/>
      <c r="I104" s="74"/>
      <c r="J104" s="74"/>
      <c r="K104" s="77" t="n">
        <v>3</v>
      </c>
      <c r="L104" s="75" t="n">
        <v>3</v>
      </c>
      <c r="M104" s="74"/>
      <c r="N104" s="74"/>
      <c r="O104" s="74"/>
      <c r="P104" s="78"/>
    </row>
    <row r="105" customFormat="false" ht="13.8" hidden="false" customHeight="false" outlineLevel="0" collapsed="false">
      <c r="A105" s="71" t="str">
        <f aca="false">LOOKUP(B105,Ztech!$A$1:$A$10,Ztech!$B$1:$B$10)</f>
        <v>L3</v>
      </c>
      <c r="B105" s="72" t="s">
        <v>113</v>
      </c>
      <c r="C105" s="73" t="s">
        <v>125</v>
      </c>
      <c r="D105" s="13"/>
      <c r="E105" s="14" t="n">
        <v>3</v>
      </c>
      <c r="F105" s="74" t="n">
        <v>8</v>
      </c>
      <c r="G105" s="75"/>
      <c r="H105" s="76"/>
      <c r="I105" s="74" t="n">
        <v>3</v>
      </c>
      <c r="J105" s="74"/>
      <c r="K105" s="77"/>
      <c r="L105" s="75"/>
      <c r="M105" s="74"/>
      <c r="N105" s="74"/>
      <c r="O105" s="74"/>
      <c r="P105" s="78" t="s">
        <v>95</v>
      </c>
    </row>
    <row r="106" customFormat="false" ht="13.8" hidden="false" customHeight="false" outlineLevel="0" collapsed="false">
      <c r="A106" s="71" t="str">
        <f aca="false">LOOKUP(B106,Ztech!$A$1:$A$10,Ztech!$B$1:$B$10)</f>
        <v>L3</v>
      </c>
      <c r="B106" s="72" t="s">
        <v>113</v>
      </c>
      <c r="C106" s="86" t="s">
        <v>126</v>
      </c>
      <c r="D106" s="13"/>
      <c r="E106" s="14" t="n">
        <v>1.5</v>
      </c>
      <c r="F106" s="74" t="n">
        <v>20</v>
      </c>
      <c r="G106" s="75"/>
      <c r="H106" s="76"/>
      <c r="I106" s="74"/>
      <c r="J106" s="74"/>
      <c r="K106" s="77" t="n">
        <v>1.5</v>
      </c>
      <c r="L106" s="75" t="n">
        <v>1.5</v>
      </c>
      <c r="M106" s="74"/>
      <c r="N106" s="74"/>
      <c r="O106" s="74"/>
      <c r="P106" s="78"/>
    </row>
    <row r="107" customFormat="false" ht="13.8" hidden="false" customHeight="false" outlineLevel="0" collapsed="false">
      <c r="A107" s="71" t="str">
        <f aca="false">LOOKUP(B107,Ztech!$A$1:$A$10,Ztech!$B$1:$B$10)</f>
        <v>L3</v>
      </c>
      <c r="B107" s="72" t="s">
        <v>113</v>
      </c>
      <c r="C107" s="86" t="s">
        <v>127</v>
      </c>
      <c r="D107" s="13"/>
      <c r="E107" s="14" t="n">
        <v>6</v>
      </c>
      <c r="F107" s="74" t="n">
        <v>0</v>
      </c>
      <c r="G107" s="75" t="n">
        <v>120</v>
      </c>
      <c r="H107" s="76"/>
      <c r="I107" s="74" t="n">
        <v>6</v>
      </c>
      <c r="J107" s="74"/>
      <c r="K107" s="77"/>
      <c r="L107" s="75"/>
      <c r="M107" s="74" t="n">
        <v>6</v>
      </c>
      <c r="N107" s="74"/>
      <c r="O107" s="74"/>
      <c r="P107" s="78" t="s">
        <v>128</v>
      </c>
    </row>
    <row r="108" customFormat="false" ht="13.8" hidden="false" customHeight="false" outlineLevel="0" collapsed="false">
      <c r="A108" s="71" t="str">
        <f aca="false">LOOKUP(B108,Ztech!$A$1:$A$10,Ztech!$B$1:$B$10)</f>
        <v>L3</v>
      </c>
      <c r="B108" s="72" t="s">
        <v>113</v>
      </c>
      <c r="C108" s="88" t="s">
        <v>129</v>
      </c>
      <c r="D108" s="13"/>
      <c r="E108" s="14" t="n">
        <v>1.5</v>
      </c>
      <c r="F108" s="74" t="n">
        <v>5</v>
      </c>
      <c r="G108" s="75"/>
      <c r="H108" s="76"/>
      <c r="I108" s="74"/>
      <c r="J108" s="74"/>
      <c r="K108" s="77" t="n">
        <v>1.5</v>
      </c>
      <c r="L108" s="75"/>
      <c r="M108" s="74"/>
      <c r="N108" s="74" t="n">
        <v>1.5</v>
      </c>
      <c r="O108" s="74"/>
      <c r="P108" s="78"/>
    </row>
    <row r="109" customFormat="false" ht="21.55" hidden="false" customHeight="false" outlineLevel="0" collapsed="false">
      <c r="A109" s="71" t="str">
        <f aca="false">LOOKUP(B109,Ztech!$A$1:$A$10,Ztech!$B$1:$B$10)</f>
        <v>M1</v>
      </c>
      <c r="B109" s="72" t="s">
        <v>130</v>
      </c>
      <c r="C109" s="73" t="s">
        <v>131</v>
      </c>
      <c r="D109" s="13"/>
      <c r="E109" s="14" t="n">
        <v>4</v>
      </c>
      <c r="F109" s="74" t="n">
        <v>40</v>
      </c>
      <c r="G109" s="75"/>
      <c r="H109" s="76"/>
      <c r="I109" s="74" t="n">
        <v>4</v>
      </c>
      <c r="J109" s="74"/>
      <c r="K109" s="77"/>
      <c r="L109" s="75"/>
      <c r="M109" s="74"/>
      <c r="N109" s="74" t="n">
        <v>4</v>
      </c>
      <c r="O109" s="74"/>
      <c r="P109" s="78"/>
    </row>
    <row r="110" customFormat="false" ht="13.8" hidden="false" customHeight="false" outlineLevel="0" collapsed="false">
      <c r="A110" s="71" t="str">
        <f aca="false">LOOKUP(B110,Ztech!$A$1:$A$10,Ztech!$B$1:$B$10)</f>
        <v>M1</v>
      </c>
      <c r="B110" s="72" t="s">
        <v>130</v>
      </c>
      <c r="C110" s="73" t="s">
        <v>132</v>
      </c>
      <c r="D110" s="13"/>
      <c r="E110" s="14" t="n">
        <v>2</v>
      </c>
      <c r="F110" s="74" t="n">
        <v>20</v>
      </c>
      <c r="G110" s="75"/>
      <c r="H110" s="76"/>
      <c r="I110" s="74" t="n">
        <v>2</v>
      </c>
      <c r="J110" s="74"/>
      <c r="K110" s="77"/>
      <c r="L110" s="75"/>
      <c r="M110" s="74"/>
      <c r="N110" s="74" t="n">
        <v>2</v>
      </c>
      <c r="O110" s="74"/>
      <c r="P110" s="78"/>
    </row>
    <row r="111" customFormat="false" ht="13.8" hidden="false" customHeight="false" outlineLevel="0" collapsed="false">
      <c r="A111" s="71" t="str">
        <f aca="false">LOOKUP(B111,Ztech!$A$1:$A$10,Ztech!$B$1:$B$10)</f>
        <v>M1</v>
      </c>
      <c r="B111" s="72" t="s">
        <v>130</v>
      </c>
      <c r="C111" s="73" t="s">
        <v>133</v>
      </c>
      <c r="D111" s="13"/>
      <c r="E111" s="14" t="n">
        <v>3</v>
      </c>
      <c r="F111" s="74" t="n">
        <v>30</v>
      </c>
      <c r="G111" s="75"/>
      <c r="H111" s="76"/>
      <c r="I111" s="74" t="n">
        <v>3</v>
      </c>
      <c r="J111" s="74"/>
      <c r="K111" s="77"/>
      <c r="L111" s="75"/>
      <c r="M111" s="74"/>
      <c r="N111" s="74" t="n">
        <v>3</v>
      </c>
      <c r="O111" s="74"/>
      <c r="P111" s="78"/>
    </row>
    <row r="112" customFormat="false" ht="13.8" hidden="false" customHeight="false" outlineLevel="0" collapsed="false">
      <c r="A112" s="71" t="str">
        <f aca="false">LOOKUP(B112,Ztech!$A$1:$A$10,Ztech!$B$1:$B$10)</f>
        <v>M1</v>
      </c>
      <c r="B112" s="72" t="s">
        <v>130</v>
      </c>
      <c r="C112" s="73" t="s">
        <v>134</v>
      </c>
      <c r="D112" s="13"/>
      <c r="E112" s="14" t="n">
        <v>3</v>
      </c>
      <c r="F112" s="74" t="n">
        <v>30</v>
      </c>
      <c r="G112" s="75"/>
      <c r="H112" s="76"/>
      <c r="I112" s="74" t="n">
        <v>3</v>
      </c>
      <c r="J112" s="74"/>
      <c r="K112" s="77"/>
      <c r="L112" s="75"/>
      <c r="M112" s="74"/>
      <c r="N112" s="74" t="n">
        <v>3</v>
      </c>
      <c r="O112" s="74"/>
      <c r="P112" s="78"/>
    </row>
    <row r="113" customFormat="false" ht="21.55" hidden="false" customHeight="false" outlineLevel="0" collapsed="false">
      <c r="A113" s="71" t="str">
        <f aca="false">LOOKUP(B113,Ztech!$A$1:$A$10,Ztech!$B$1:$B$10)</f>
        <v>M1</v>
      </c>
      <c r="B113" s="72" t="s">
        <v>130</v>
      </c>
      <c r="C113" s="73" t="s">
        <v>135</v>
      </c>
      <c r="D113" s="13"/>
      <c r="E113" s="14" t="n">
        <v>3</v>
      </c>
      <c r="F113" s="74" t="n">
        <v>30</v>
      </c>
      <c r="G113" s="75"/>
      <c r="H113" s="76"/>
      <c r="I113" s="74" t="n">
        <v>3</v>
      </c>
      <c r="J113" s="74"/>
      <c r="K113" s="77"/>
      <c r="L113" s="75"/>
      <c r="M113" s="74"/>
      <c r="N113" s="74" t="n">
        <v>3</v>
      </c>
      <c r="O113" s="74"/>
      <c r="P113" s="78"/>
    </row>
    <row r="114" customFormat="false" ht="13.8" hidden="false" customHeight="false" outlineLevel="0" collapsed="false">
      <c r="A114" s="71" t="str">
        <f aca="false">LOOKUP(B114,Ztech!$A$1:$A$10,Ztech!$B$1:$B$10)</f>
        <v>M1</v>
      </c>
      <c r="B114" s="72" t="s">
        <v>130</v>
      </c>
      <c r="C114" s="73" t="s">
        <v>136</v>
      </c>
      <c r="D114" s="13"/>
      <c r="E114" s="14" t="n">
        <v>3</v>
      </c>
      <c r="F114" s="74" t="n">
        <v>30</v>
      </c>
      <c r="G114" s="75"/>
      <c r="H114" s="76"/>
      <c r="I114" s="74"/>
      <c r="J114" s="74" t="n">
        <v>3</v>
      </c>
      <c r="K114" s="77"/>
      <c r="L114" s="75"/>
      <c r="M114" s="74"/>
      <c r="N114" s="74" t="n">
        <v>3</v>
      </c>
      <c r="O114" s="74"/>
      <c r="P114" s="78"/>
    </row>
    <row r="115" customFormat="false" ht="13.8" hidden="false" customHeight="false" outlineLevel="0" collapsed="false">
      <c r="A115" s="71" t="str">
        <f aca="false">LOOKUP(B115,Ztech!$A$1:$A$10,Ztech!$B$1:$B$10)</f>
        <v>M1</v>
      </c>
      <c r="B115" s="72" t="s">
        <v>130</v>
      </c>
      <c r="C115" s="73" t="s">
        <v>137</v>
      </c>
      <c r="D115" s="13"/>
      <c r="E115" s="14" t="n">
        <v>3</v>
      </c>
      <c r="F115" s="74" t="n">
        <v>30</v>
      </c>
      <c r="G115" s="75"/>
      <c r="H115" s="76"/>
      <c r="I115" s="74" t="n">
        <v>3</v>
      </c>
      <c r="J115" s="74"/>
      <c r="K115" s="77"/>
      <c r="L115" s="75"/>
      <c r="M115" s="74"/>
      <c r="N115" s="74" t="n">
        <v>3</v>
      </c>
      <c r="O115" s="74"/>
      <c r="P115" s="78"/>
    </row>
    <row r="116" customFormat="false" ht="13.8" hidden="false" customHeight="false" outlineLevel="0" collapsed="false">
      <c r="A116" s="71" t="str">
        <f aca="false">LOOKUP(B116,Ztech!$A$1:$A$10,Ztech!$B$1:$B$10)</f>
        <v>M1</v>
      </c>
      <c r="B116" s="72" t="s">
        <v>130</v>
      </c>
      <c r="C116" s="73" t="s">
        <v>138</v>
      </c>
      <c r="D116" s="13"/>
      <c r="E116" s="14" t="n">
        <v>3</v>
      </c>
      <c r="F116" s="74" t="n">
        <v>30</v>
      </c>
      <c r="G116" s="75"/>
      <c r="H116" s="76" t="n">
        <v>3</v>
      </c>
      <c r="I116" s="74"/>
      <c r="J116" s="74"/>
      <c r="K116" s="77"/>
      <c r="L116" s="75"/>
      <c r="M116" s="74"/>
      <c r="N116" s="74" t="n">
        <v>3</v>
      </c>
      <c r="O116" s="74"/>
      <c r="P116" s="78"/>
    </row>
    <row r="117" customFormat="false" ht="13.8" hidden="false" customHeight="false" outlineLevel="0" collapsed="false">
      <c r="A117" s="71" t="str">
        <f aca="false">LOOKUP(B117,Ztech!$A$1:$A$10,Ztech!$B$1:$B$10)</f>
        <v>M1</v>
      </c>
      <c r="B117" s="72" t="s">
        <v>130</v>
      </c>
      <c r="C117" s="73" t="s">
        <v>240</v>
      </c>
      <c r="D117" s="13"/>
      <c r="E117" s="14" t="n">
        <v>4</v>
      </c>
      <c r="F117" s="74" t="n">
        <v>30</v>
      </c>
      <c r="G117" s="75"/>
      <c r="H117" s="76"/>
      <c r="I117" s="74"/>
      <c r="J117" s="74"/>
      <c r="K117" s="77" t="n">
        <v>4</v>
      </c>
      <c r="L117" s="75" t="n">
        <v>4</v>
      </c>
      <c r="M117" s="74"/>
      <c r="N117" s="74"/>
      <c r="O117" s="74"/>
      <c r="P117" s="78"/>
    </row>
    <row r="118" customFormat="false" ht="13.8" hidden="false" customHeight="false" outlineLevel="0" collapsed="false">
      <c r="A118" s="71" t="str">
        <f aca="false">LOOKUP(B118,Ztech!$A$1:$A$10,Ztech!$B$1:$B$10)</f>
        <v>M1</v>
      </c>
      <c r="B118" s="72" t="s">
        <v>130</v>
      </c>
      <c r="C118" s="73" t="s">
        <v>140</v>
      </c>
      <c r="D118" s="13"/>
      <c r="E118" s="14" t="n">
        <v>2</v>
      </c>
      <c r="F118" s="74" t="n">
        <v>10</v>
      </c>
      <c r="G118" s="75"/>
      <c r="H118" s="76"/>
      <c r="I118" s="74"/>
      <c r="J118" s="74"/>
      <c r="K118" s="77" t="n">
        <v>2</v>
      </c>
      <c r="L118" s="75"/>
      <c r="M118" s="74" t="n">
        <v>1.5</v>
      </c>
      <c r="N118" s="74"/>
      <c r="O118" s="74"/>
      <c r="P118" s="78"/>
    </row>
    <row r="119" customFormat="false" ht="13.8" hidden="false" customHeight="false" outlineLevel="0" collapsed="false">
      <c r="A119" s="71" t="str">
        <f aca="false">LOOKUP(B119,Ztech!$A$1:$A$10,Ztech!$B$1:$B$10)</f>
        <v>M1</v>
      </c>
      <c r="B119" s="72" t="s">
        <v>130</v>
      </c>
      <c r="C119" s="93" t="s">
        <v>141</v>
      </c>
      <c r="D119" s="13"/>
      <c r="E119" s="14" t="n">
        <v>1.5</v>
      </c>
      <c r="F119" s="74" t="n">
        <v>20</v>
      </c>
      <c r="G119" s="75"/>
      <c r="H119" s="76"/>
      <c r="I119" s="74"/>
      <c r="J119" s="74"/>
      <c r="K119" s="77" t="n">
        <v>1.5</v>
      </c>
      <c r="L119" s="75" t="n">
        <v>1.5</v>
      </c>
      <c r="M119" s="74"/>
      <c r="N119" s="74"/>
      <c r="O119" s="74"/>
      <c r="P119" s="78"/>
    </row>
    <row r="120" customFormat="false" ht="13.8" hidden="false" customHeight="false" outlineLevel="0" collapsed="false">
      <c r="A120" s="71" t="str">
        <f aca="false">LOOKUP(B120,Ztech!$A$1:$A$10,Ztech!$B$1:$B$10)</f>
        <v>M1</v>
      </c>
      <c r="B120" s="72" t="s">
        <v>130</v>
      </c>
      <c r="C120" s="88" t="s">
        <v>142</v>
      </c>
      <c r="D120" s="94"/>
      <c r="E120" s="89" t="n">
        <v>1.5</v>
      </c>
      <c r="F120" s="89" t="n">
        <v>20</v>
      </c>
      <c r="G120" s="90"/>
      <c r="H120" s="91" t="n">
        <v>1.5</v>
      </c>
      <c r="I120" s="89"/>
      <c r="J120" s="89"/>
      <c r="K120" s="77"/>
      <c r="L120" s="75"/>
      <c r="M120" s="74"/>
      <c r="N120" s="89" t="n">
        <v>1.5</v>
      </c>
      <c r="O120" s="89"/>
      <c r="P120" s="92"/>
    </row>
    <row r="121" customFormat="false" ht="13.8" hidden="false" customHeight="false" outlineLevel="0" collapsed="false">
      <c r="A121" s="71" t="str">
        <f aca="false">LOOKUP(B121,Ztech!$A$1:$A$10,Ztech!$B$1:$B$10)</f>
        <v>M1</v>
      </c>
      <c r="B121" s="72" t="s">
        <v>143</v>
      </c>
      <c r="C121" s="73" t="s">
        <v>144</v>
      </c>
      <c r="D121" s="13"/>
      <c r="E121" s="14" t="n">
        <v>3</v>
      </c>
      <c r="F121" s="74" t="n">
        <v>30</v>
      </c>
      <c r="G121" s="75"/>
      <c r="H121" s="76"/>
      <c r="I121" s="74" t="n">
        <v>3</v>
      </c>
      <c r="J121" s="74"/>
      <c r="K121" s="77"/>
      <c r="L121" s="75"/>
      <c r="M121" s="74"/>
      <c r="N121" s="74" t="n">
        <v>3</v>
      </c>
      <c r="O121" s="74"/>
      <c r="P121" s="78"/>
    </row>
    <row r="122" customFormat="false" ht="13.8" hidden="false" customHeight="false" outlineLevel="0" collapsed="false">
      <c r="A122" s="71" t="str">
        <f aca="false">LOOKUP(B122,Ztech!$A$1:$A$10,Ztech!$B$1:$B$10)</f>
        <v>M1</v>
      </c>
      <c r="B122" s="72" t="s">
        <v>143</v>
      </c>
      <c r="C122" s="73" t="s">
        <v>145</v>
      </c>
      <c r="D122" s="13"/>
      <c r="E122" s="14" t="n">
        <v>3</v>
      </c>
      <c r="F122" s="74" t="n">
        <v>30</v>
      </c>
      <c r="G122" s="75"/>
      <c r="H122" s="76"/>
      <c r="I122" s="74" t="n">
        <v>3</v>
      </c>
      <c r="J122" s="74"/>
      <c r="K122" s="77"/>
      <c r="L122" s="75"/>
      <c r="M122" s="74"/>
      <c r="N122" s="74" t="n">
        <v>3</v>
      </c>
      <c r="O122" s="74"/>
      <c r="P122" s="78"/>
    </row>
    <row r="123" customFormat="false" ht="21.55" hidden="false" customHeight="false" outlineLevel="0" collapsed="false">
      <c r="A123" s="71" t="str">
        <f aca="false">LOOKUP(B123,Ztech!$A$1:$A$10,Ztech!$B$1:$B$10)</f>
        <v>M1</v>
      </c>
      <c r="B123" s="72" t="s">
        <v>143</v>
      </c>
      <c r="C123" s="73" t="s">
        <v>146</v>
      </c>
      <c r="D123" s="13"/>
      <c r="E123" s="14" t="n">
        <v>3</v>
      </c>
      <c r="F123" s="74" t="n">
        <v>30</v>
      </c>
      <c r="G123" s="75"/>
      <c r="H123" s="76" t="n">
        <v>3</v>
      </c>
      <c r="I123" s="74"/>
      <c r="J123" s="74"/>
      <c r="K123" s="77"/>
      <c r="L123" s="75"/>
      <c r="M123" s="74"/>
      <c r="N123" s="74" t="n">
        <v>3</v>
      </c>
      <c r="O123" s="74"/>
      <c r="P123" s="78"/>
    </row>
    <row r="124" customFormat="false" ht="13.8" hidden="false" customHeight="false" outlineLevel="0" collapsed="false">
      <c r="A124" s="71" t="str">
        <f aca="false">LOOKUP(B124,Ztech!$A$1:$A$10,Ztech!$B$1:$B$10)</f>
        <v>M1</v>
      </c>
      <c r="B124" s="72" t="s">
        <v>143</v>
      </c>
      <c r="C124" s="73" t="s">
        <v>147</v>
      </c>
      <c r="D124" s="13"/>
      <c r="E124" s="14" t="n">
        <v>3</v>
      </c>
      <c r="F124" s="74" t="n">
        <v>30</v>
      </c>
      <c r="G124" s="75"/>
      <c r="H124" s="76" t="n">
        <v>3</v>
      </c>
      <c r="I124" s="74"/>
      <c r="J124" s="74"/>
      <c r="K124" s="77"/>
      <c r="L124" s="75"/>
      <c r="M124" s="74"/>
      <c r="N124" s="74" t="n">
        <v>3</v>
      </c>
      <c r="O124" s="74"/>
      <c r="P124" s="78"/>
    </row>
    <row r="125" customFormat="false" ht="21.55" hidden="false" customHeight="false" outlineLevel="0" collapsed="false">
      <c r="A125" s="71" t="str">
        <f aca="false">LOOKUP(B125,Ztech!$A$1:$A$10,Ztech!$B$1:$B$10)</f>
        <v>M1</v>
      </c>
      <c r="B125" s="72" t="s">
        <v>143</v>
      </c>
      <c r="C125" s="73" t="s">
        <v>148</v>
      </c>
      <c r="D125" s="13"/>
      <c r="E125" s="14" t="n">
        <v>3</v>
      </c>
      <c r="F125" s="74" t="n">
        <v>30</v>
      </c>
      <c r="G125" s="75"/>
      <c r="H125" s="76"/>
      <c r="I125" s="74"/>
      <c r="J125" s="74" t="n">
        <v>3</v>
      </c>
      <c r="K125" s="77"/>
      <c r="L125" s="75"/>
      <c r="M125" s="74"/>
      <c r="N125" s="74" t="n">
        <v>3</v>
      </c>
      <c r="O125" s="74"/>
      <c r="P125" s="78"/>
    </row>
    <row r="126" customFormat="false" ht="13.8" hidden="false" customHeight="false" outlineLevel="0" collapsed="false">
      <c r="A126" s="71" t="str">
        <f aca="false">LOOKUP(B126,Ztech!$A$1:$A$10,Ztech!$B$1:$B$10)</f>
        <v>M1</v>
      </c>
      <c r="B126" s="72" t="s">
        <v>143</v>
      </c>
      <c r="C126" s="73" t="s">
        <v>149</v>
      </c>
      <c r="D126" s="13"/>
      <c r="E126" s="14" t="n">
        <v>3</v>
      </c>
      <c r="F126" s="74" t="n">
        <v>30</v>
      </c>
      <c r="G126" s="75"/>
      <c r="H126" s="76"/>
      <c r="I126" s="74"/>
      <c r="J126" s="74" t="n">
        <v>3</v>
      </c>
      <c r="K126" s="77"/>
      <c r="L126" s="75"/>
      <c r="M126" s="74"/>
      <c r="N126" s="74" t="n">
        <v>3</v>
      </c>
      <c r="O126" s="74"/>
      <c r="P126" s="78"/>
    </row>
    <row r="127" customFormat="false" ht="13.8" hidden="false" customHeight="false" outlineLevel="0" collapsed="false">
      <c r="A127" s="71" t="str">
        <f aca="false">LOOKUP(B127,Ztech!$A$1:$A$10,Ztech!$B$1:$B$10)</f>
        <v>M1</v>
      </c>
      <c r="B127" s="72" t="s">
        <v>143</v>
      </c>
      <c r="C127" s="73" t="s">
        <v>150</v>
      </c>
      <c r="D127" s="13"/>
      <c r="E127" s="14" t="n">
        <v>3</v>
      </c>
      <c r="F127" s="74"/>
      <c r="G127" s="75"/>
      <c r="H127" s="76"/>
      <c r="I127" s="74"/>
      <c r="J127" s="74"/>
      <c r="K127" s="77" t="n">
        <v>3</v>
      </c>
      <c r="L127" s="75"/>
      <c r="M127" s="74" t="n">
        <v>3</v>
      </c>
      <c r="N127" s="74"/>
      <c r="O127" s="74"/>
      <c r="P127" s="78"/>
    </row>
    <row r="128" customFormat="false" ht="13.8" hidden="false" customHeight="false" outlineLevel="0" collapsed="false">
      <c r="A128" s="71" t="str">
        <f aca="false">LOOKUP(B128,Ztech!$A$1:$A$10,Ztech!$B$1:$B$10)</f>
        <v>M1</v>
      </c>
      <c r="B128" s="72" t="s">
        <v>143</v>
      </c>
      <c r="C128" s="73" t="s">
        <v>151</v>
      </c>
      <c r="D128" s="13"/>
      <c r="E128" s="14" t="n">
        <v>3</v>
      </c>
      <c r="F128" s="74"/>
      <c r="G128" s="75"/>
      <c r="H128" s="76"/>
      <c r="I128" s="74" t="n">
        <v>3</v>
      </c>
      <c r="J128" s="74"/>
      <c r="K128" s="77"/>
      <c r="L128" s="75"/>
      <c r="M128" s="74"/>
      <c r="N128" s="74"/>
      <c r="O128" s="74"/>
      <c r="P128" s="78" t="s">
        <v>152</v>
      </c>
    </row>
    <row r="129" customFormat="false" ht="13.8" hidden="false" customHeight="false" outlineLevel="0" collapsed="false">
      <c r="A129" s="71" t="str">
        <f aca="false">LOOKUP(B129,Ztech!$A$1:$A$10,Ztech!$B$1:$B$10)</f>
        <v>M1</v>
      </c>
      <c r="B129" s="72" t="s">
        <v>143</v>
      </c>
      <c r="C129" s="73" t="s">
        <v>241</v>
      </c>
      <c r="D129" s="13"/>
      <c r="E129" s="14" t="n">
        <v>4</v>
      </c>
      <c r="F129" s="74" t="n">
        <v>30</v>
      </c>
      <c r="G129" s="75"/>
      <c r="H129" s="76"/>
      <c r="I129" s="74"/>
      <c r="J129" s="74"/>
      <c r="K129" s="77" t="n">
        <v>4</v>
      </c>
      <c r="L129" s="75" t="n">
        <v>4</v>
      </c>
      <c r="M129" s="74"/>
      <c r="N129" s="74"/>
      <c r="O129" s="74"/>
      <c r="P129" s="78"/>
    </row>
    <row r="130" customFormat="false" ht="13.8" hidden="false" customHeight="false" outlineLevel="0" collapsed="false">
      <c r="A130" s="71" t="str">
        <f aca="false">LOOKUP(B130,Ztech!$A$1:$A$10,Ztech!$B$1:$B$10)</f>
        <v>M1</v>
      </c>
      <c r="B130" s="72" t="s">
        <v>143</v>
      </c>
      <c r="C130" s="73" t="s">
        <v>154</v>
      </c>
      <c r="D130" s="13"/>
      <c r="E130" s="14" t="n">
        <v>2</v>
      </c>
      <c r="F130" s="74" t="n">
        <v>10</v>
      </c>
      <c r="G130" s="75"/>
      <c r="H130" s="76"/>
      <c r="I130" s="74"/>
      <c r="J130" s="74" t="n">
        <v>2</v>
      </c>
      <c r="K130" s="77"/>
      <c r="L130" s="75"/>
      <c r="M130" s="74" t="n">
        <v>2</v>
      </c>
      <c r="N130" s="74"/>
      <c r="O130" s="74"/>
      <c r="P130" s="78"/>
    </row>
    <row r="131" customFormat="false" ht="13.8" hidden="false" customHeight="false" outlineLevel="0" collapsed="false">
      <c r="A131" s="71" t="str">
        <f aca="false">LOOKUP(B131,Ztech!$A$1:$A$10,Ztech!$B$1:$B$10)</f>
        <v>M1</v>
      </c>
      <c r="B131" s="72" t="s">
        <v>143</v>
      </c>
      <c r="C131" s="86" t="s">
        <v>155</v>
      </c>
      <c r="D131" s="13"/>
      <c r="E131" s="14" t="n">
        <v>1</v>
      </c>
      <c r="F131" s="74" t="n">
        <v>5</v>
      </c>
      <c r="G131" s="75"/>
      <c r="H131" s="76"/>
      <c r="I131" s="74"/>
      <c r="J131" s="74" t="n">
        <v>1</v>
      </c>
      <c r="K131" s="77"/>
      <c r="L131" s="75"/>
      <c r="M131" s="74"/>
      <c r="N131" s="74" t="n">
        <v>1</v>
      </c>
      <c r="O131" s="74"/>
      <c r="P131" s="78"/>
    </row>
    <row r="132" customFormat="false" ht="13.8" hidden="false" customHeight="false" outlineLevel="0" collapsed="false">
      <c r="A132" s="71" t="str">
        <f aca="false">LOOKUP(B132,Ztech!$A$1:$A$10,Ztech!$B$1:$B$10)</f>
        <v>M1</v>
      </c>
      <c r="B132" s="72" t="s">
        <v>143</v>
      </c>
      <c r="C132" s="86" t="s">
        <v>156</v>
      </c>
      <c r="D132" s="18"/>
      <c r="E132" s="19" t="n">
        <v>2.5</v>
      </c>
      <c r="F132" s="89"/>
      <c r="G132" s="90"/>
      <c r="H132" s="91"/>
      <c r="I132" s="89" t="n">
        <v>2.5</v>
      </c>
      <c r="J132" s="89"/>
      <c r="K132" s="77"/>
      <c r="L132" s="75"/>
      <c r="M132" s="74"/>
      <c r="N132" s="89"/>
      <c r="O132" s="89"/>
      <c r="P132" s="92" t="s">
        <v>157</v>
      </c>
    </row>
    <row r="133" customFormat="false" ht="21.55" hidden="false" customHeight="false" outlineLevel="0" collapsed="false">
      <c r="A133" s="71" t="str">
        <f aca="false">LOOKUP(B133,Ztech!$A$1:$A$10,Ztech!$B$1:$B$10)</f>
        <v>M2</v>
      </c>
      <c r="B133" s="72" t="s">
        <v>158</v>
      </c>
      <c r="C133" s="73" t="s">
        <v>159</v>
      </c>
      <c r="D133" s="13"/>
      <c r="E133" s="14" t="n">
        <v>3</v>
      </c>
      <c r="F133" s="74" t="n">
        <v>30</v>
      </c>
      <c r="G133" s="75"/>
      <c r="H133" s="76"/>
      <c r="I133" s="74" t="n">
        <v>3</v>
      </c>
      <c r="J133" s="74"/>
      <c r="K133" s="77"/>
      <c r="L133" s="75"/>
      <c r="M133" s="74"/>
      <c r="N133" s="74" t="n">
        <v>3</v>
      </c>
      <c r="O133" s="74"/>
      <c r="P133" s="78"/>
    </row>
    <row r="134" customFormat="false" ht="13.8" hidden="false" customHeight="false" outlineLevel="0" collapsed="false">
      <c r="A134" s="71" t="str">
        <f aca="false">LOOKUP(B134,Ztech!$A$1:$A$10,Ztech!$B$1:$B$10)</f>
        <v>M2</v>
      </c>
      <c r="B134" s="72" t="s">
        <v>158</v>
      </c>
      <c r="C134" s="73" t="s">
        <v>160</v>
      </c>
      <c r="D134" s="13"/>
      <c r="E134" s="14" t="n">
        <v>3</v>
      </c>
      <c r="F134" s="74" t="n">
        <v>30</v>
      </c>
      <c r="G134" s="75"/>
      <c r="H134" s="76"/>
      <c r="I134" s="74" t="n">
        <v>3</v>
      </c>
      <c r="J134" s="74"/>
      <c r="K134" s="77"/>
      <c r="L134" s="75"/>
      <c r="M134" s="74"/>
      <c r="N134" s="74" t="n">
        <v>3</v>
      </c>
      <c r="O134" s="74"/>
      <c r="P134" s="78"/>
    </row>
    <row r="135" customFormat="false" ht="21.55" hidden="false" customHeight="false" outlineLevel="0" collapsed="false">
      <c r="A135" s="71" t="str">
        <f aca="false">LOOKUP(B135,Ztech!$A$1:$A$10,Ztech!$B$1:$B$10)</f>
        <v>M2</v>
      </c>
      <c r="B135" s="72" t="s">
        <v>158</v>
      </c>
      <c r="C135" s="73" t="s">
        <v>161</v>
      </c>
      <c r="D135" s="13"/>
      <c r="E135" s="14" t="n">
        <v>3</v>
      </c>
      <c r="F135" s="74" t="n">
        <v>30</v>
      </c>
      <c r="G135" s="75"/>
      <c r="H135" s="76"/>
      <c r="I135" s="74" t="n">
        <v>3</v>
      </c>
      <c r="J135" s="74"/>
      <c r="K135" s="77"/>
      <c r="L135" s="75"/>
      <c r="M135" s="74"/>
      <c r="N135" s="74" t="n">
        <v>3</v>
      </c>
      <c r="O135" s="74"/>
      <c r="P135" s="78"/>
    </row>
    <row r="136" customFormat="false" ht="13.8" hidden="false" customHeight="false" outlineLevel="0" collapsed="false">
      <c r="A136" s="71" t="str">
        <f aca="false">LOOKUP(B136,Ztech!$A$1:$A$10,Ztech!$B$1:$B$10)</f>
        <v>M2</v>
      </c>
      <c r="B136" s="72" t="s">
        <v>158</v>
      </c>
      <c r="C136" s="73" t="s">
        <v>162</v>
      </c>
      <c r="D136" s="13"/>
      <c r="E136" s="14" t="n">
        <v>3</v>
      </c>
      <c r="F136" s="74" t="n">
        <v>30</v>
      </c>
      <c r="G136" s="75"/>
      <c r="H136" s="76"/>
      <c r="I136" s="74"/>
      <c r="J136" s="74" t="n">
        <v>3</v>
      </c>
      <c r="K136" s="77"/>
      <c r="L136" s="75"/>
      <c r="M136" s="74"/>
      <c r="N136" s="74" t="n">
        <v>3</v>
      </c>
      <c r="O136" s="74"/>
      <c r="P136" s="78"/>
    </row>
    <row r="137" customFormat="false" ht="13.8" hidden="false" customHeight="false" outlineLevel="0" collapsed="false">
      <c r="A137" s="71" t="str">
        <f aca="false">LOOKUP(B137,Ztech!$A$1:$A$10,Ztech!$B$1:$B$10)</f>
        <v>M2</v>
      </c>
      <c r="B137" s="72" t="s">
        <v>158</v>
      </c>
      <c r="C137" s="73" t="s">
        <v>163</v>
      </c>
      <c r="D137" s="13"/>
      <c r="E137" s="14" t="n">
        <v>3</v>
      </c>
      <c r="F137" s="74" t="n">
        <v>30</v>
      </c>
      <c r="G137" s="75"/>
      <c r="H137" s="76"/>
      <c r="I137" s="74"/>
      <c r="J137" s="74" t="n">
        <v>3</v>
      </c>
      <c r="K137" s="77"/>
      <c r="L137" s="75"/>
      <c r="M137" s="74"/>
      <c r="N137" s="74" t="n">
        <v>3</v>
      </c>
      <c r="O137" s="74"/>
      <c r="P137" s="78"/>
    </row>
    <row r="138" customFormat="false" ht="21.55" hidden="false" customHeight="false" outlineLevel="0" collapsed="false">
      <c r="A138" s="71" t="str">
        <f aca="false">LOOKUP(B138,Ztech!$A$1:$A$10,Ztech!$B$1:$B$10)</f>
        <v>M2</v>
      </c>
      <c r="B138" s="72" t="s">
        <v>158</v>
      </c>
      <c r="C138" s="73" t="s">
        <v>164</v>
      </c>
      <c r="D138" s="13"/>
      <c r="E138" s="14" t="n">
        <v>3</v>
      </c>
      <c r="F138" s="74" t="n">
        <v>30</v>
      </c>
      <c r="G138" s="75"/>
      <c r="H138" s="76"/>
      <c r="I138" s="74"/>
      <c r="J138" s="74" t="n">
        <v>3</v>
      </c>
      <c r="K138" s="77"/>
      <c r="L138" s="75"/>
      <c r="M138" s="74"/>
      <c r="N138" s="74" t="n">
        <v>3</v>
      </c>
      <c r="O138" s="74"/>
      <c r="P138" s="78"/>
    </row>
    <row r="139" customFormat="false" ht="21.55" hidden="false" customHeight="false" outlineLevel="0" collapsed="false">
      <c r="A139" s="71" t="str">
        <f aca="false">LOOKUP(B139,Ztech!$A$1:$A$10,Ztech!$B$1:$B$10)</f>
        <v>M2</v>
      </c>
      <c r="B139" s="72" t="s">
        <v>158</v>
      </c>
      <c r="C139" s="73" t="s">
        <v>165</v>
      </c>
      <c r="D139" s="13"/>
      <c r="E139" s="14" t="n">
        <v>3</v>
      </c>
      <c r="F139" s="74" t="n">
        <v>30</v>
      </c>
      <c r="G139" s="75"/>
      <c r="H139" s="76"/>
      <c r="I139" s="74" t="n">
        <v>3</v>
      </c>
      <c r="J139" s="74"/>
      <c r="K139" s="77"/>
      <c r="L139" s="75"/>
      <c r="M139" s="74"/>
      <c r="N139" s="74" t="n">
        <v>3</v>
      </c>
      <c r="O139" s="74"/>
      <c r="P139" s="78"/>
    </row>
    <row r="140" customFormat="false" ht="13.8" hidden="false" customHeight="false" outlineLevel="0" collapsed="false">
      <c r="A140" s="71" t="str">
        <f aca="false">LOOKUP(B140,Ztech!$A$1:$A$10,Ztech!$B$1:$B$10)</f>
        <v>M2</v>
      </c>
      <c r="B140" s="72" t="s">
        <v>158</v>
      </c>
      <c r="C140" s="73" t="s">
        <v>166</v>
      </c>
      <c r="D140" s="13"/>
      <c r="E140" s="14" t="n">
        <v>3</v>
      </c>
      <c r="F140" s="74" t="n">
        <v>30</v>
      </c>
      <c r="G140" s="75"/>
      <c r="H140" s="76"/>
      <c r="I140" s="74" t="n">
        <v>3</v>
      </c>
      <c r="J140" s="74"/>
      <c r="K140" s="77"/>
      <c r="L140" s="75"/>
      <c r="M140" s="74"/>
      <c r="N140" s="74" t="n">
        <v>3</v>
      </c>
      <c r="O140" s="74"/>
      <c r="P140" s="78"/>
    </row>
    <row r="141" customFormat="false" ht="21.55" hidden="false" customHeight="false" outlineLevel="0" collapsed="false">
      <c r="A141" s="71" t="str">
        <f aca="false">LOOKUP(B141,Ztech!$A$1:$A$10,Ztech!$B$1:$B$10)</f>
        <v>M2</v>
      </c>
      <c r="B141" s="72" t="s">
        <v>158</v>
      </c>
      <c r="C141" s="73" t="s">
        <v>167</v>
      </c>
      <c r="D141" s="13"/>
      <c r="E141" s="14" t="n">
        <v>3</v>
      </c>
      <c r="F141" s="74" t="n">
        <v>20</v>
      </c>
      <c r="G141" s="75"/>
      <c r="H141" s="76" t="n">
        <v>3</v>
      </c>
      <c r="I141" s="74"/>
      <c r="J141" s="74"/>
      <c r="K141" s="77"/>
      <c r="L141" s="75"/>
      <c r="M141" s="74"/>
      <c r="N141" s="74" t="n">
        <v>3</v>
      </c>
      <c r="O141" s="74"/>
      <c r="P141" s="78"/>
    </row>
    <row r="142" customFormat="false" ht="21.55" hidden="false" customHeight="false" outlineLevel="0" collapsed="false">
      <c r="A142" s="71" t="str">
        <f aca="false">LOOKUP(B142,Ztech!$A$1:$A$10,Ztech!$B$1:$B$10)</f>
        <v>M2</v>
      </c>
      <c r="B142" s="72" t="s">
        <v>158</v>
      </c>
      <c r="C142" s="73" t="s">
        <v>168</v>
      </c>
      <c r="D142" s="13"/>
      <c r="E142" s="14" t="n">
        <v>3</v>
      </c>
      <c r="F142" s="74" t="n">
        <v>20</v>
      </c>
      <c r="G142" s="75"/>
      <c r="H142" s="76" t="n">
        <v>3</v>
      </c>
      <c r="I142" s="74"/>
      <c r="J142" s="74"/>
      <c r="K142" s="77"/>
      <c r="L142" s="75"/>
      <c r="M142" s="74"/>
      <c r="N142" s="74" t="n">
        <v>3</v>
      </c>
      <c r="O142" s="74"/>
      <c r="P142" s="78"/>
    </row>
    <row r="143" customFormat="false" ht="13.8" hidden="false" customHeight="false" outlineLevel="0" collapsed="false">
      <c r="A143" s="71" t="str">
        <f aca="false">LOOKUP(B143,Ztech!$A$1:$A$10,Ztech!$B$1:$B$10)</f>
        <v>M2</v>
      </c>
      <c r="B143" s="72" t="s">
        <v>158</v>
      </c>
      <c r="C143" s="95" t="s">
        <v>169</v>
      </c>
      <c r="D143" s="13"/>
      <c r="E143" s="14" t="n">
        <v>3.5</v>
      </c>
      <c r="F143" s="74" t="n">
        <v>2</v>
      </c>
      <c r="G143" s="75"/>
      <c r="H143" s="76"/>
      <c r="I143" s="74"/>
      <c r="J143" s="74"/>
      <c r="K143" s="77" t="n">
        <v>3.5</v>
      </c>
      <c r="L143" s="75"/>
      <c r="M143" s="74" t="n">
        <v>3.5</v>
      </c>
      <c r="N143" s="74"/>
      <c r="O143" s="74"/>
      <c r="P143" s="78"/>
    </row>
    <row r="144" customFormat="false" ht="13.8" hidden="false" customHeight="false" outlineLevel="0" collapsed="false">
      <c r="A144" s="71" t="str">
        <f aca="false">LOOKUP(B144,Ztech!$A$1:$A$10,Ztech!$B$1:$B$10)</f>
        <v>M2</v>
      </c>
      <c r="B144" s="72" t="s">
        <v>158</v>
      </c>
      <c r="C144" s="73" t="s">
        <v>170</v>
      </c>
      <c r="D144" s="13"/>
      <c r="E144" s="14" t="n">
        <v>3</v>
      </c>
      <c r="F144" s="74" t="n">
        <v>30</v>
      </c>
      <c r="G144" s="75"/>
      <c r="H144" s="76"/>
      <c r="I144" s="74"/>
      <c r="J144" s="74"/>
      <c r="K144" s="77" t="n">
        <v>3</v>
      </c>
      <c r="L144" s="75" t="n">
        <v>3</v>
      </c>
      <c r="M144" s="74"/>
      <c r="N144" s="74"/>
      <c r="O144" s="74"/>
      <c r="P144" s="78"/>
    </row>
    <row r="145" customFormat="false" ht="13.8" hidden="false" customHeight="false" outlineLevel="0" collapsed="false">
      <c r="A145" s="71" t="str">
        <f aca="false">LOOKUP(B145,Ztech!$A$1:$A$10,Ztech!$B$1:$B$10)</f>
        <v>M2</v>
      </c>
      <c r="B145" s="72" t="s">
        <v>158</v>
      </c>
      <c r="C145" s="73" t="s">
        <v>171</v>
      </c>
      <c r="D145" s="13"/>
      <c r="E145" s="14" t="n">
        <v>2</v>
      </c>
      <c r="F145" s="74" t="n">
        <v>20</v>
      </c>
      <c r="G145" s="75"/>
      <c r="H145" s="76"/>
      <c r="I145" s="74"/>
      <c r="J145" s="74"/>
      <c r="K145" s="77" t="n">
        <v>2</v>
      </c>
      <c r="L145" s="75"/>
      <c r="M145" s="74" t="n">
        <v>2</v>
      </c>
      <c r="N145" s="74"/>
      <c r="O145" s="74"/>
      <c r="P145" s="78"/>
    </row>
    <row r="146" customFormat="false" ht="13.8" hidden="false" customHeight="false" outlineLevel="0" collapsed="false">
      <c r="A146" s="71" t="str">
        <f aca="false">LOOKUP(B146,Ztech!$A$1:$A$10,Ztech!$B$1:$B$10)</f>
        <v>M2</v>
      </c>
      <c r="B146" s="72" t="s">
        <v>158</v>
      </c>
      <c r="C146" s="73" t="s">
        <v>172</v>
      </c>
      <c r="D146" s="13"/>
      <c r="E146" s="14" t="n">
        <v>1</v>
      </c>
      <c r="F146" s="74" t="n">
        <v>20</v>
      </c>
      <c r="G146" s="75"/>
      <c r="H146" s="76"/>
      <c r="I146" s="74"/>
      <c r="J146" s="74" t="n">
        <v>1</v>
      </c>
      <c r="K146" s="77"/>
      <c r="L146" s="75"/>
      <c r="M146" s="74"/>
      <c r="N146" s="74" t="n">
        <v>1</v>
      </c>
      <c r="O146" s="74"/>
      <c r="P146" s="78"/>
    </row>
    <row r="147" customFormat="false" ht="13.8" hidden="false" customHeight="false" outlineLevel="0" collapsed="false">
      <c r="A147" s="71" t="str">
        <f aca="false">LOOKUP(B147,Ztech!$A$1:$A$10,Ztech!$B$1:$B$10)</f>
        <v>M2</v>
      </c>
      <c r="B147" s="72" t="s">
        <v>173</v>
      </c>
      <c r="C147" s="73" t="s">
        <v>174</v>
      </c>
      <c r="D147" s="13"/>
      <c r="E147" s="14" t="n">
        <v>6</v>
      </c>
      <c r="F147" s="74"/>
      <c r="G147" s="75"/>
      <c r="H147" s="76"/>
      <c r="I147" s="74" t="n">
        <v>6</v>
      </c>
      <c r="J147" s="74"/>
      <c r="K147" s="77"/>
      <c r="L147" s="75"/>
      <c r="M147" s="74" t="n">
        <v>6</v>
      </c>
      <c r="N147" s="74"/>
      <c r="O147" s="74"/>
      <c r="P147" s="78" t="s">
        <v>175</v>
      </c>
    </row>
    <row r="148" customFormat="false" ht="13.8" hidden="false" customHeight="false" outlineLevel="0" collapsed="false">
      <c r="A148" s="71" t="str">
        <f aca="false">LOOKUP(B148,Ztech!$A$1:$A$10,Ztech!$B$1:$B$10)</f>
        <v>M2</v>
      </c>
      <c r="B148" s="72" t="s">
        <v>173</v>
      </c>
      <c r="C148" s="73" t="s">
        <v>176</v>
      </c>
      <c r="D148" s="13"/>
      <c r="E148" s="14" t="n">
        <v>18</v>
      </c>
      <c r="F148" s="74"/>
      <c r="G148" s="75"/>
      <c r="H148" s="76"/>
      <c r="I148" s="74" t="n">
        <v>18</v>
      </c>
      <c r="J148" s="74"/>
      <c r="K148" s="77"/>
      <c r="L148" s="75"/>
      <c r="M148" s="74"/>
      <c r="N148" s="74"/>
      <c r="O148" s="74"/>
      <c r="P148" s="78" t="s">
        <v>95</v>
      </c>
    </row>
    <row r="149" customFormat="false" ht="13.8" hidden="false" customHeight="false" outlineLevel="0" collapsed="false">
      <c r="A149" s="71" t="str">
        <f aca="false">LOOKUP(B149,Ztech!$A$1:$A$10,Ztech!$B$1:$B$10)</f>
        <v>M2</v>
      </c>
      <c r="B149" s="72" t="s">
        <v>173</v>
      </c>
      <c r="C149" s="88" t="s">
        <v>177</v>
      </c>
      <c r="D149" s="13"/>
      <c r="E149" s="14" t="n">
        <v>5</v>
      </c>
      <c r="F149" s="74"/>
      <c r="G149" s="75"/>
      <c r="H149" s="76"/>
      <c r="I149" s="74" t="n">
        <v>5</v>
      </c>
      <c r="J149" s="74"/>
      <c r="K149" s="77"/>
      <c r="L149" s="75"/>
      <c r="M149" s="74" t="n">
        <v>5</v>
      </c>
      <c r="N149" s="74"/>
      <c r="O149" s="74"/>
      <c r="P149" s="78" t="s">
        <v>178</v>
      </c>
    </row>
    <row r="150" customFormat="false" ht="13.8" hidden="false" customHeight="false" outlineLevel="0" collapsed="false">
      <c r="A150" s="71" t="str">
        <f aca="false">LOOKUP(B150,Ztech!$A$1:$A$10,Ztech!$B$1:$B$10)</f>
        <v>M2</v>
      </c>
      <c r="B150" s="72" t="s">
        <v>173</v>
      </c>
      <c r="C150" s="86" t="s">
        <v>179</v>
      </c>
      <c r="D150" s="13"/>
      <c r="E150" s="14" t="n">
        <v>1.5</v>
      </c>
      <c r="F150" s="74" t="n">
        <v>5</v>
      </c>
      <c r="G150" s="75"/>
      <c r="H150" s="76"/>
      <c r="I150" s="74"/>
      <c r="J150" s="74"/>
      <c r="K150" s="77" t="n">
        <v>1.5</v>
      </c>
      <c r="L150" s="75"/>
      <c r="M150" s="74"/>
      <c r="N150" s="74" t="n">
        <v>1.5</v>
      </c>
      <c r="O150" s="74"/>
      <c r="P150" s="78"/>
    </row>
    <row r="173" customFormat="false" ht="13.8" hidden="false" customHeight="false" outlineLevel="0" collapsed="false">
      <c r="C173" s="96"/>
      <c r="D173" s="97"/>
      <c r="E173" s="96"/>
    </row>
    <row r="1048576" customFormat="false" ht="12.8" hidden="false" customHeight="false" outlineLevel="0" collapsed="false"/>
  </sheetData>
  <mergeCells count="8">
    <mergeCell ref="C4:O4"/>
    <mergeCell ref="C6:O6"/>
    <mergeCell ref="C8:O8"/>
    <mergeCell ref="C9:O9"/>
    <mergeCell ref="C11:O11"/>
    <mergeCell ref="C13:N13"/>
    <mergeCell ref="C14:T14"/>
    <mergeCell ref="L16:N16"/>
  </mergeCells>
  <conditionalFormatting sqref="B1:B6 B150:B1048576 B82:B86 B109:B113 B120:B125 B132:B137 B147:B148 B93:B102 B68:B76 B10:B62">
    <cfRule type="cellIs" priority="2" operator="equal" aboveAverage="0" equalAverage="0" bottom="0" percent="0" rank="0" text="" dxfId="0">
      <formula>"S9"</formula>
    </cfRule>
    <cfRule type="cellIs" priority="3" operator="equal" aboveAverage="0" equalAverage="0" bottom="0" percent="0" rank="0" text="" dxfId="1">
      <formula>"S7"</formula>
    </cfRule>
    <cfRule type="cellIs" priority="4" operator="equal" aboveAverage="0" equalAverage="0" bottom="0" percent="0" rank="0" text="" dxfId="2">
      <formula>"S5"</formula>
    </cfRule>
    <cfRule type="cellIs" priority="5" operator="equal" aboveAverage="0" equalAverage="0" bottom="0" percent="0" rank="0" text="" dxfId="3">
      <formula>"S3"</formula>
    </cfRule>
    <cfRule type="cellIs" priority="6" operator="equal" aboveAverage="0" equalAverage="0" bottom="0" percent="0" rank="0" text="" dxfId="4">
      <formula>"S1"</formula>
    </cfRule>
  </conditionalFormatting>
  <conditionalFormatting sqref="B63:B64">
    <cfRule type="cellIs" priority="7" operator="equal" aboveAverage="0" equalAverage="0" bottom="0" percent="0" rank="0" text="" dxfId="5">
      <formula>"S9"</formula>
    </cfRule>
    <cfRule type="cellIs" priority="8" operator="equal" aboveAverage="0" equalAverage="0" bottom="0" percent="0" rank="0" text="" dxfId="6">
      <formula>"S7"</formula>
    </cfRule>
    <cfRule type="cellIs" priority="9" operator="equal" aboveAverage="0" equalAverage="0" bottom="0" percent="0" rank="0" text="" dxfId="7">
      <formula>"S5"</formula>
    </cfRule>
    <cfRule type="cellIs" priority="10" operator="equal" aboveAverage="0" equalAverage="0" bottom="0" percent="0" rank="0" text="" dxfId="8">
      <formula>"S3"</formula>
    </cfRule>
    <cfRule type="cellIs" priority="11" operator="equal" aboveAverage="0" equalAverage="0" bottom="0" percent="0" rank="0" text="" dxfId="9">
      <formula>"S1"</formula>
    </cfRule>
  </conditionalFormatting>
  <conditionalFormatting sqref="B65:B67">
    <cfRule type="cellIs" priority="12" operator="equal" aboveAverage="0" equalAverage="0" bottom="0" percent="0" rank="0" text="" dxfId="10">
      <formula>"S9"</formula>
    </cfRule>
    <cfRule type="cellIs" priority="13" operator="equal" aboveAverage="0" equalAverage="0" bottom="0" percent="0" rank="0" text="" dxfId="11">
      <formula>"S7"</formula>
    </cfRule>
    <cfRule type="cellIs" priority="14" operator="equal" aboveAverage="0" equalAverage="0" bottom="0" percent="0" rank="0" text="" dxfId="12">
      <formula>"S5"</formula>
    </cfRule>
    <cfRule type="cellIs" priority="15" operator="equal" aboveAverage="0" equalAverage="0" bottom="0" percent="0" rank="0" text="" dxfId="13">
      <formula>"S3"</formula>
    </cfRule>
    <cfRule type="cellIs" priority="16" operator="equal" aboveAverage="0" equalAverage="0" bottom="0" percent="0" rank="0" text="" dxfId="14">
      <formula>"S1"</formula>
    </cfRule>
  </conditionalFormatting>
  <conditionalFormatting sqref="B77:B78">
    <cfRule type="cellIs" priority="17" operator="equal" aboveAverage="0" equalAverage="0" bottom="0" percent="0" rank="0" text="" dxfId="15">
      <formula>"S9"</formula>
    </cfRule>
    <cfRule type="cellIs" priority="18" operator="equal" aboveAverage="0" equalAverage="0" bottom="0" percent="0" rank="0" text="" dxfId="16">
      <formula>"S7"</formula>
    </cfRule>
    <cfRule type="cellIs" priority="19" operator="equal" aboveAverage="0" equalAverage="0" bottom="0" percent="0" rank="0" text="" dxfId="17">
      <formula>"S5"</formula>
    </cfRule>
    <cfRule type="cellIs" priority="20" operator="equal" aboveAverage="0" equalAverage="0" bottom="0" percent="0" rank="0" text="" dxfId="18">
      <formula>"S3"</formula>
    </cfRule>
    <cfRule type="cellIs" priority="21" operator="equal" aboveAverage="0" equalAverage="0" bottom="0" percent="0" rank="0" text="" dxfId="19">
      <formula>"S1"</formula>
    </cfRule>
  </conditionalFormatting>
  <conditionalFormatting sqref="B79:B81">
    <cfRule type="cellIs" priority="22" operator="equal" aboveAverage="0" equalAverage="0" bottom="0" percent="0" rank="0" text="" dxfId="20">
      <formula>"S9"</formula>
    </cfRule>
    <cfRule type="cellIs" priority="23" operator="equal" aboveAverage="0" equalAverage="0" bottom="0" percent="0" rank="0" text="" dxfId="21">
      <formula>"S7"</formula>
    </cfRule>
    <cfRule type="cellIs" priority="24" operator="equal" aboveAverage="0" equalAverage="0" bottom="0" percent="0" rank="0" text="" dxfId="22">
      <formula>"S5"</formula>
    </cfRule>
    <cfRule type="cellIs" priority="25" operator="equal" aboveAverage="0" equalAverage="0" bottom="0" percent="0" rank="0" text="" dxfId="23">
      <formula>"S3"</formula>
    </cfRule>
    <cfRule type="cellIs" priority="26" operator="equal" aboveAverage="0" equalAverage="0" bottom="0" percent="0" rank="0" text="" dxfId="24">
      <formula>"S1"</formula>
    </cfRule>
  </conditionalFormatting>
  <conditionalFormatting sqref="B87:B89">
    <cfRule type="cellIs" priority="27" operator="equal" aboveAverage="0" equalAverage="0" bottom="0" percent="0" rank="0" text="" dxfId="25">
      <formula>"S9"</formula>
    </cfRule>
    <cfRule type="cellIs" priority="28" operator="equal" aboveAverage="0" equalAverage="0" bottom="0" percent="0" rank="0" text="" dxfId="26">
      <formula>"S7"</formula>
    </cfRule>
    <cfRule type="cellIs" priority="29" operator="equal" aboveAverage="0" equalAverage="0" bottom="0" percent="0" rank="0" text="" dxfId="27">
      <formula>"S5"</formula>
    </cfRule>
    <cfRule type="cellIs" priority="30" operator="equal" aboveAverage="0" equalAverage="0" bottom="0" percent="0" rank="0" text="" dxfId="28">
      <formula>"S3"</formula>
    </cfRule>
    <cfRule type="cellIs" priority="31" operator="equal" aboveAverage="0" equalAverage="0" bottom="0" percent="0" rank="0" text="" dxfId="29">
      <formula>"S1"</formula>
    </cfRule>
  </conditionalFormatting>
  <conditionalFormatting sqref="B90:B92">
    <cfRule type="cellIs" priority="32" operator="equal" aboveAverage="0" equalAverage="0" bottom="0" percent="0" rank="0" text="" dxfId="30">
      <formula>"S9"</formula>
    </cfRule>
    <cfRule type="cellIs" priority="33" operator="equal" aboveAverage="0" equalAverage="0" bottom="0" percent="0" rank="0" text="" dxfId="31">
      <formula>"S7"</formula>
    </cfRule>
    <cfRule type="cellIs" priority="34" operator="equal" aboveAverage="0" equalAverage="0" bottom="0" percent="0" rank="0" text="" dxfId="32">
      <formula>"S5"</formula>
    </cfRule>
    <cfRule type="cellIs" priority="35" operator="equal" aboveAverage="0" equalAverage="0" bottom="0" percent="0" rank="0" text="" dxfId="33">
      <formula>"S3"</formula>
    </cfRule>
    <cfRule type="cellIs" priority="36" operator="equal" aboveAverage="0" equalAverage="0" bottom="0" percent="0" rank="0" text="" dxfId="34">
      <formula>"S1"</formula>
    </cfRule>
  </conditionalFormatting>
  <conditionalFormatting sqref="B106:B108">
    <cfRule type="cellIs" priority="37" operator="equal" aboveAverage="0" equalAverage="0" bottom="0" percent="0" rank="0" text="" dxfId="35">
      <formula>"S9"</formula>
    </cfRule>
    <cfRule type="cellIs" priority="38" operator="equal" aboveAverage="0" equalAverage="0" bottom="0" percent="0" rank="0" text="" dxfId="36">
      <formula>"S7"</formula>
    </cfRule>
    <cfRule type="cellIs" priority="39" operator="equal" aboveAverage="0" equalAverage="0" bottom="0" percent="0" rank="0" text="" dxfId="37">
      <formula>"S5"</formula>
    </cfRule>
    <cfRule type="cellIs" priority="40" operator="equal" aboveAverage="0" equalAverage="0" bottom="0" percent="0" rank="0" text="" dxfId="38">
      <formula>"S3"</formula>
    </cfRule>
    <cfRule type="cellIs" priority="41" operator="equal" aboveAverage="0" equalAverage="0" bottom="0" percent="0" rank="0" text="" dxfId="39">
      <formula>"S1"</formula>
    </cfRule>
  </conditionalFormatting>
  <conditionalFormatting sqref="B103:B105">
    <cfRule type="cellIs" priority="42" operator="equal" aboveAverage="0" equalAverage="0" bottom="0" percent="0" rank="0" text="" dxfId="40">
      <formula>"S9"</formula>
    </cfRule>
    <cfRule type="cellIs" priority="43" operator="equal" aboveAverage="0" equalAverage="0" bottom="0" percent="0" rank="0" text="" dxfId="41">
      <formula>"S7"</formula>
    </cfRule>
    <cfRule type="cellIs" priority="44" operator="equal" aboveAverage="0" equalAverage="0" bottom="0" percent="0" rank="0" text="" dxfId="42">
      <formula>"S5"</formula>
    </cfRule>
    <cfRule type="cellIs" priority="45" operator="equal" aboveAverage="0" equalAverage="0" bottom="0" percent="0" rank="0" text="" dxfId="43">
      <formula>"S3"</formula>
    </cfRule>
    <cfRule type="cellIs" priority="46" operator="equal" aboveAverage="0" equalAverage="0" bottom="0" percent="0" rank="0" text="" dxfId="44">
      <formula>"S1"</formula>
    </cfRule>
  </conditionalFormatting>
  <conditionalFormatting sqref="B117:B119">
    <cfRule type="cellIs" priority="47" operator="equal" aboveAverage="0" equalAverage="0" bottom="0" percent="0" rank="0" text="" dxfId="45">
      <formula>"S9"</formula>
    </cfRule>
    <cfRule type="cellIs" priority="48" operator="equal" aboveAverage="0" equalAverage="0" bottom="0" percent="0" rank="0" text="" dxfId="46">
      <formula>"S7"</formula>
    </cfRule>
    <cfRule type="cellIs" priority="49" operator="equal" aboveAverage="0" equalAverage="0" bottom="0" percent="0" rank="0" text="" dxfId="47">
      <formula>"S5"</formula>
    </cfRule>
    <cfRule type="cellIs" priority="50" operator="equal" aboveAverage="0" equalAverage="0" bottom="0" percent="0" rank="0" text="" dxfId="48">
      <formula>"S3"</formula>
    </cfRule>
    <cfRule type="cellIs" priority="51" operator="equal" aboveAverage="0" equalAverage="0" bottom="0" percent="0" rank="0" text="" dxfId="49">
      <formula>"S1"</formula>
    </cfRule>
  </conditionalFormatting>
  <conditionalFormatting sqref="B114:B116">
    <cfRule type="cellIs" priority="52" operator="equal" aboveAverage="0" equalAverage="0" bottom="0" percent="0" rank="0" text="" dxfId="50">
      <formula>"S9"</formula>
    </cfRule>
    <cfRule type="cellIs" priority="53" operator="equal" aboveAverage="0" equalAverage="0" bottom="0" percent="0" rank="0" text="" dxfId="51">
      <formula>"S7"</formula>
    </cfRule>
    <cfRule type="cellIs" priority="54" operator="equal" aboveAverage="0" equalAverage="0" bottom="0" percent="0" rank="0" text="" dxfId="52">
      <formula>"S5"</formula>
    </cfRule>
    <cfRule type="cellIs" priority="55" operator="equal" aboveAverage="0" equalAverage="0" bottom="0" percent="0" rank="0" text="" dxfId="53">
      <formula>"S3"</formula>
    </cfRule>
    <cfRule type="cellIs" priority="56" operator="equal" aboveAverage="0" equalAverage="0" bottom="0" percent="0" rank="0" text="" dxfId="54">
      <formula>"S1"</formula>
    </cfRule>
  </conditionalFormatting>
  <conditionalFormatting sqref="B129:B131">
    <cfRule type="cellIs" priority="57" operator="equal" aboveAverage="0" equalAverage="0" bottom="0" percent="0" rank="0" text="" dxfId="55">
      <formula>"S9"</formula>
    </cfRule>
    <cfRule type="cellIs" priority="58" operator="equal" aboveAverage="0" equalAverage="0" bottom="0" percent="0" rank="0" text="" dxfId="56">
      <formula>"S7"</formula>
    </cfRule>
    <cfRule type="cellIs" priority="59" operator="equal" aboveAverage="0" equalAverage="0" bottom="0" percent="0" rank="0" text="" dxfId="57">
      <formula>"S5"</formula>
    </cfRule>
    <cfRule type="cellIs" priority="60" operator="equal" aboveAverage="0" equalAverage="0" bottom="0" percent="0" rank="0" text="" dxfId="58">
      <formula>"S3"</formula>
    </cfRule>
    <cfRule type="cellIs" priority="61" operator="equal" aboveAverage="0" equalAverage="0" bottom="0" percent="0" rank="0" text="" dxfId="59">
      <formula>"S1"</formula>
    </cfRule>
  </conditionalFormatting>
  <conditionalFormatting sqref="B126:B128">
    <cfRule type="cellIs" priority="62" operator="equal" aboveAverage="0" equalAverage="0" bottom="0" percent="0" rank="0" text="" dxfId="60">
      <formula>"S9"</formula>
    </cfRule>
    <cfRule type="cellIs" priority="63" operator="equal" aboveAverage="0" equalAverage="0" bottom="0" percent="0" rank="0" text="" dxfId="61">
      <formula>"S7"</formula>
    </cfRule>
    <cfRule type="cellIs" priority="64" operator="equal" aboveAverage="0" equalAverage="0" bottom="0" percent="0" rank="0" text="" dxfId="62">
      <formula>"S5"</formula>
    </cfRule>
    <cfRule type="cellIs" priority="65" operator="equal" aboveAverage="0" equalAverage="0" bottom="0" percent="0" rank="0" text="" dxfId="63">
      <formula>"S3"</formula>
    </cfRule>
    <cfRule type="cellIs" priority="66" operator="equal" aboveAverage="0" equalAverage="0" bottom="0" percent="0" rank="0" text="" dxfId="64">
      <formula>"S1"</formula>
    </cfRule>
  </conditionalFormatting>
  <conditionalFormatting sqref="B138:B144">
    <cfRule type="cellIs" priority="67" operator="equal" aboveAverage="0" equalAverage="0" bottom="0" percent="0" rank="0" text="" dxfId="65">
      <formula>"S9"</formula>
    </cfRule>
    <cfRule type="cellIs" priority="68" operator="equal" aboveAverage="0" equalAverage="0" bottom="0" percent="0" rank="0" text="" dxfId="66">
      <formula>"S7"</formula>
    </cfRule>
    <cfRule type="cellIs" priority="69" operator="equal" aboveAverage="0" equalAverage="0" bottom="0" percent="0" rank="0" text="" dxfId="67">
      <formula>"S5"</formula>
    </cfRule>
    <cfRule type="cellIs" priority="70" operator="equal" aboveAverage="0" equalAverage="0" bottom="0" percent="0" rank="0" text="" dxfId="68">
      <formula>"S3"</formula>
    </cfRule>
    <cfRule type="cellIs" priority="71" operator="equal" aboveAverage="0" equalAverage="0" bottom="0" percent="0" rank="0" text="" dxfId="69">
      <formula>"S1"</formula>
    </cfRule>
  </conditionalFormatting>
  <conditionalFormatting sqref="B145:B146">
    <cfRule type="cellIs" priority="72" operator="equal" aboveAverage="0" equalAverage="0" bottom="0" percent="0" rank="0" text="" dxfId="70">
      <formula>"S9"</formula>
    </cfRule>
    <cfRule type="cellIs" priority="73" operator="equal" aboveAverage="0" equalAverage="0" bottom="0" percent="0" rank="0" text="" dxfId="71">
      <formula>"S7"</formula>
    </cfRule>
    <cfRule type="cellIs" priority="74" operator="equal" aboveAverage="0" equalAverage="0" bottom="0" percent="0" rank="0" text="" dxfId="72">
      <formula>"S5"</formula>
    </cfRule>
    <cfRule type="cellIs" priority="75" operator="equal" aboveAverage="0" equalAverage="0" bottom="0" percent="0" rank="0" text="" dxfId="73">
      <formula>"S3"</formula>
    </cfRule>
    <cfRule type="cellIs" priority="76" operator="equal" aboveAverage="0" equalAverage="0" bottom="0" percent="0" rank="0" text="" dxfId="74">
      <formula>"S1"</formula>
    </cfRule>
  </conditionalFormatting>
  <conditionalFormatting sqref="B149">
    <cfRule type="cellIs" priority="77" operator="equal" aboveAverage="0" equalAverage="0" bottom="0" percent="0" rank="0" text="" dxfId="75">
      <formula>"S9"</formula>
    </cfRule>
    <cfRule type="cellIs" priority="78" operator="equal" aboveAverage="0" equalAverage="0" bottom="0" percent="0" rank="0" text="" dxfId="76">
      <formula>"S7"</formula>
    </cfRule>
    <cfRule type="cellIs" priority="79" operator="equal" aboveAverage="0" equalAverage="0" bottom="0" percent="0" rank="0" text="" dxfId="77">
      <formula>"S5"</formula>
    </cfRule>
    <cfRule type="cellIs" priority="80" operator="equal" aboveAverage="0" equalAverage="0" bottom="0" percent="0" rank="0" text="" dxfId="78">
      <formula>"S3"</formula>
    </cfRule>
    <cfRule type="cellIs" priority="81" operator="equal" aboveAverage="0" equalAverage="0" bottom="0" percent="0" rank="0" text="" dxfId="79">
      <formula>"S1"</formula>
    </cfRule>
  </conditionalFormatting>
  <conditionalFormatting sqref="A1:A6 A10:A1048576">
    <cfRule type="cellIs" priority="82" operator="equal" aboveAverage="0" equalAverage="0" bottom="0" percent="0" rank="0" text="" dxfId="80">
      <formula>"M2"</formula>
    </cfRule>
    <cfRule type="cellIs" priority="83" operator="equal" aboveAverage="0" equalAverage="0" bottom="0" percent="0" rank="0" text="" dxfId="81">
      <formula>"L3"</formula>
    </cfRule>
    <cfRule type="cellIs" priority="84" operator="equal" aboveAverage="0" equalAverage="0" bottom="0" percent="0" rank="0" text="" dxfId="82">
      <formula>"L1"</formula>
    </cfRule>
  </conditionalFormatting>
  <conditionalFormatting sqref="B7:B9">
    <cfRule type="cellIs" priority="85" operator="equal" aboveAverage="0" equalAverage="0" bottom="0" percent="0" rank="0" text="" dxfId="83">
      <formula>"S9"</formula>
    </cfRule>
    <cfRule type="cellIs" priority="86" operator="equal" aboveAverage="0" equalAverage="0" bottom="0" percent="0" rank="0" text="" dxfId="84">
      <formula>"S7"</formula>
    </cfRule>
    <cfRule type="cellIs" priority="87" operator="equal" aboveAverage="0" equalAverage="0" bottom="0" percent="0" rank="0" text="" dxfId="85">
      <formula>"S5"</formula>
    </cfRule>
    <cfRule type="cellIs" priority="88" operator="equal" aboveAverage="0" equalAverage="0" bottom="0" percent="0" rank="0" text="" dxfId="86">
      <formula>"S3"</formula>
    </cfRule>
    <cfRule type="cellIs" priority="89" operator="equal" aboveAverage="0" equalAverage="0" bottom="0" percent="0" rank="0" text="" dxfId="87">
      <formula>"S1"</formula>
    </cfRule>
  </conditionalFormatting>
  <conditionalFormatting sqref="A7:A9">
    <cfRule type="cellIs" priority="90" operator="equal" aboveAverage="0" equalAverage="0" bottom="0" percent="0" rank="0" text="" dxfId="88">
      <formula>"M2"</formula>
    </cfRule>
    <cfRule type="cellIs" priority="91" operator="equal" aboveAverage="0" equalAverage="0" bottom="0" percent="0" rank="0" text="" dxfId="89">
      <formula>"L3"</formula>
    </cfRule>
    <cfRule type="cellIs" priority="92" operator="equal" aboveAverage="0" equalAverage="0" bottom="0" percent="0" rank="0" text="" dxfId="90">
      <formula>"L1"</formula>
    </cfRule>
  </conditionalFormatting>
  <printOptions headings="false" gridLines="true" gridLinesSet="true" horizontalCentered="false" verticalCentered="false"/>
  <pageMargins left="0.196527777777778" right="0.118055555555556" top="0.196527777777778" bottom="0.157638888888889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8" activeCellId="0" sqref="G18"/>
    </sheetView>
  </sheetViews>
  <sheetFormatPr defaultColWidth="10.82421875" defaultRowHeight="14.4" zeroHeight="false" outlineLevelRow="0" outlineLevelCol="0"/>
  <cols>
    <col collapsed="false" customWidth="true" hidden="false" outlineLevel="0" max="1" min="1" style="0" width="5.43"/>
  </cols>
  <sheetData>
    <row r="1" customFormat="false" ht="14.4" hidden="false" customHeight="false" outlineLevel="0" collapsed="false">
      <c r="A1" s="0" t="s">
        <v>41</v>
      </c>
      <c r="B1" s="0" t="s">
        <v>23</v>
      </c>
    </row>
    <row r="2" customFormat="false" ht="14.4" hidden="false" customHeight="false" outlineLevel="0" collapsed="false">
      <c r="A2" s="0" t="s">
        <v>173</v>
      </c>
      <c r="B2" s="0" t="s">
        <v>27</v>
      </c>
    </row>
    <row r="3" customFormat="false" ht="14.4" hidden="false" customHeight="false" outlineLevel="0" collapsed="false">
      <c r="A3" s="0" t="s">
        <v>56</v>
      </c>
      <c r="B3" s="0" t="s">
        <v>23</v>
      </c>
    </row>
    <row r="4" customFormat="false" ht="14.4" hidden="false" customHeight="false" outlineLevel="0" collapsed="false">
      <c r="A4" s="0" t="s">
        <v>76</v>
      </c>
      <c r="B4" s="0" t="s">
        <v>24</v>
      </c>
    </row>
    <row r="5" customFormat="false" ht="14.4" hidden="false" customHeight="false" outlineLevel="0" collapsed="false">
      <c r="A5" s="0" t="s">
        <v>88</v>
      </c>
      <c r="B5" s="0" t="s">
        <v>24</v>
      </c>
    </row>
    <row r="6" customFormat="false" ht="14.4" hidden="false" customHeight="false" outlineLevel="0" collapsed="false">
      <c r="A6" s="0" t="s">
        <v>101</v>
      </c>
      <c r="B6" s="0" t="s">
        <v>25</v>
      </c>
    </row>
    <row r="7" customFormat="false" ht="14.4" hidden="false" customHeight="false" outlineLevel="0" collapsed="false">
      <c r="A7" s="0" t="s">
        <v>113</v>
      </c>
      <c r="B7" s="0" t="s">
        <v>25</v>
      </c>
    </row>
    <row r="8" customFormat="false" ht="14.4" hidden="false" customHeight="false" outlineLevel="0" collapsed="false">
      <c r="A8" s="0" t="s">
        <v>130</v>
      </c>
      <c r="B8" s="0" t="s">
        <v>26</v>
      </c>
    </row>
    <row r="9" customFormat="false" ht="14.4" hidden="false" customHeight="false" outlineLevel="0" collapsed="false">
      <c r="A9" s="0" t="s">
        <v>143</v>
      </c>
      <c r="B9" s="0" t="s">
        <v>26</v>
      </c>
    </row>
    <row r="10" customFormat="false" ht="14.4" hidden="false" customHeight="false" outlineLevel="0" collapsed="false">
      <c r="A10" s="0" t="s">
        <v>158</v>
      </c>
      <c r="B10" s="0" t="s">
        <v>27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109</TotalTime>
  <Application>LibreOffice/7.1.6.2.0$Linux_X86_64 LibreOffice_project/10$Build-2</Application>
  <AppVersion>15.0000</AppVersion>
  <Company>Université P &amp; M Curie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2014-04-28T15:14:26Z</dcterms:created>
  <dc:creator>HALLIER Marlene</dc:creator>
  <dc:description/>
  <dc:language>fr-FR</dc:language>
  <cp:lastModifiedBy>Jean-Charles Boisson</cp:lastModifiedBy>
  <cp:lastPrinted>2014-07-04T08:15:46Z</cp:lastPrinted>
  <dcterms:modified xsi:type="dcterms:W3CDTF">2021-09-19T15:13:10Z</dcterms:modified>
  <cp:revision>40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