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andrine/Desktop/CMI/"/>
    </mc:Choice>
  </mc:AlternateContent>
  <xr:revisionPtr revIDLastSave="0" documentId="8_{FA66A194-5265-634D-867C-3B5DFF652FA7}" xr6:coauthVersionLast="45" xr6:coauthVersionMax="45" xr10:uidLastSave="{00000000-0000-0000-0000-000000000000}"/>
  <bookViews>
    <workbookView xWindow="960" yWindow="1840" windowWidth="25880" windowHeight="16100" xr2:uid="{00000000-000D-0000-FFFF-FFFF00000000}"/>
  </bookViews>
  <sheets>
    <sheet name="BCVB" sheetId="1" r:id="rId1"/>
    <sheet name="PBVB" sheetId="4" r:id="rId2"/>
    <sheet name="Ztech" sheetId="2" r:id="rId3"/>
    <sheet name="Feuil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43" i="4" l="1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19" i="4"/>
  <c r="V28" i="4" s="1"/>
  <c r="A20" i="4"/>
  <c r="A21" i="4"/>
  <c r="A22" i="4"/>
  <c r="A23" i="4"/>
  <c r="A24" i="4"/>
  <c r="A25" i="4"/>
  <c r="A26" i="4"/>
  <c r="A27" i="4"/>
  <c r="A28" i="4"/>
  <c r="U28" i="4"/>
  <c r="R28" i="4"/>
  <c r="V27" i="4"/>
  <c r="R27" i="4"/>
  <c r="S26" i="4"/>
  <c r="W26" i="4"/>
  <c r="R26" i="4"/>
  <c r="S18" i="4"/>
  <c r="T17" i="4"/>
  <c r="U20" i="4"/>
  <c r="V19" i="4"/>
  <c r="W18" i="4"/>
  <c r="R17" i="4"/>
  <c r="R18" i="4"/>
  <c r="R19" i="4"/>
  <c r="R20" i="4"/>
  <c r="R23" i="4"/>
  <c r="A51" i="1"/>
  <c r="A52" i="1"/>
  <c r="A53" i="1"/>
  <c r="A54" i="1"/>
  <c r="A55" i="1"/>
  <c r="R18" i="1"/>
  <c r="R17" i="1"/>
  <c r="R23" i="1" s="1"/>
  <c r="R20" i="1"/>
  <c r="R19" i="1"/>
  <c r="R26" i="1"/>
  <c r="A67" i="1"/>
  <c r="A137" i="1"/>
  <c r="A138" i="1"/>
  <c r="A139" i="1"/>
  <c r="A126" i="1"/>
  <c r="A127" i="1"/>
  <c r="A128" i="1"/>
  <c r="A121" i="1"/>
  <c r="A122" i="1"/>
  <c r="A111" i="1"/>
  <c r="A97" i="1"/>
  <c r="A94" i="1"/>
  <c r="A95" i="1"/>
  <c r="A96" i="1"/>
  <c r="A98" i="1"/>
  <c r="A99" i="1"/>
  <c r="A100" i="1"/>
  <c r="A72" i="1"/>
  <c r="A59" i="1"/>
  <c r="A56" i="1"/>
  <c r="A57" i="1"/>
  <c r="A132" i="1"/>
  <c r="A133" i="1"/>
  <c r="A117" i="1"/>
  <c r="A118" i="1"/>
  <c r="A105" i="1"/>
  <c r="A106" i="1"/>
  <c r="A90" i="1"/>
  <c r="A91" i="1"/>
  <c r="A78" i="1"/>
  <c r="A79" i="1"/>
  <c r="A65" i="1"/>
  <c r="A66" i="1"/>
  <c r="A47" i="1"/>
  <c r="A48" i="1"/>
  <c r="A34" i="1"/>
  <c r="A35" i="1"/>
  <c r="A22" i="1"/>
  <c r="U28" i="1" s="1"/>
  <c r="A23" i="1"/>
  <c r="A24" i="1"/>
  <c r="R27" i="1"/>
  <c r="R28" i="1"/>
  <c r="A142" i="1"/>
  <c r="A141" i="1"/>
  <c r="A140" i="1"/>
  <c r="A136" i="1"/>
  <c r="A135" i="1"/>
  <c r="A124" i="1"/>
  <c r="A123" i="1"/>
  <c r="A120" i="1"/>
  <c r="A125" i="1"/>
  <c r="A109" i="1"/>
  <c r="A108" i="1"/>
  <c r="A107" i="1"/>
  <c r="A113" i="1"/>
  <c r="A112" i="1"/>
  <c r="A110" i="1"/>
  <c r="A93" i="1"/>
  <c r="A86" i="1"/>
  <c r="A85" i="1"/>
  <c r="A84" i="1"/>
  <c r="A83" i="1"/>
  <c r="A82" i="1"/>
  <c r="A81" i="1"/>
  <c r="A74" i="1"/>
  <c r="A73" i="1"/>
  <c r="A71" i="1"/>
  <c r="A70" i="1"/>
  <c r="A69" i="1"/>
  <c r="A68" i="1"/>
  <c r="A60" i="1"/>
  <c r="A58" i="1"/>
  <c r="A50" i="1"/>
  <c r="A49" i="1"/>
  <c r="A27" i="1"/>
  <c r="A26" i="1"/>
  <c r="A36" i="1"/>
  <c r="A33" i="1"/>
  <c r="A32" i="1"/>
  <c r="A39" i="1"/>
  <c r="A38" i="1"/>
  <c r="A37" i="1"/>
  <c r="A25" i="1"/>
  <c r="A21" i="1"/>
  <c r="A20" i="1"/>
  <c r="A30" i="1"/>
  <c r="A28" i="1"/>
  <c r="A29" i="1"/>
  <c r="A31" i="1"/>
  <c r="A40" i="1"/>
  <c r="A41" i="1"/>
  <c r="A42" i="1"/>
  <c r="A43" i="1"/>
  <c r="A44" i="1"/>
  <c r="A45" i="1"/>
  <c r="A46" i="1"/>
  <c r="A61" i="1"/>
  <c r="A62" i="1"/>
  <c r="A63" i="1"/>
  <c r="A64" i="1"/>
  <c r="A75" i="1"/>
  <c r="A76" i="1"/>
  <c r="A77" i="1"/>
  <c r="A80" i="1"/>
  <c r="A87" i="1"/>
  <c r="A88" i="1"/>
  <c r="A89" i="1"/>
  <c r="A92" i="1"/>
  <c r="A101" i="1"/>
  <c r="A102" i="1"/>
  <c r="A103" i="1"/>
  <c r="A104" i="1"/>
  <c r="A114" i="1"/>
  <c r="A115" i="1"/>
  <c r="A116" i="1"/>
  <c r="A119" i="1"/>
  <c r="A129" i="1"/>
  <c r="A130" i="1"/>
  <c r="A131" i="1"/>
  <c r="A134" i="1"/>
  <c r="A143" i="1"/>
  <c r="A144" i="1"/>
  <c r="A19" i="1"/>
  <c r="S19" i="1" s="1"/>
  <c r="S28" i="1"/>
  <c r="W28" i="1"/>
  <c r="T26" i="1"/>
  <c r="T27" i="1"/>
  <c r="X28" i="1" l="1"/>
  <c r="R24" i="1"/>
  <c r="S26" i="1"/>
  <c r="V27" i="1"/>
  <c r="V28" i="1"/>
  <c r="T28" i="1"/>
  <c r="W17" i="1"/>
  <c r="V20" i="1"/>
  <c r="U19" i="1"/>
  <c r="T18" i="1"/>
  <c r="S17" i="1"/>
  <c r="S21" i="1" s="1"/>
  <c r="W17" i="4"/>
  <c r="V18" i="4"/>
  <c r="U19" i="4"/>
  <c r="T20" i="4"/>
  <c r="S17" i="4"/>
  <c r="V26" i="4"/>
  <c r="U27" i="4"/>
  <c r="T28" i="4"/>
  <c r="V19" i="1"/>
  <c r="T17" i="1"/>
  <c r="S20" i="1"/>
  <c r="W26" i="1"/>
  <c r="U26" i="1"/>
  <c r="S27" i="1"/>
  <c r="W18" i="1"/>
  <c r="V17" i="1"/>
  <c r="U20" i="1"/>
  <c r="T19" i="1"/>
  <c r="S18" i="1"/>
  <c r="R24" i="4"/>
  <c r="W20" i="4"/>
  <c r="V17" i="4"/>
  <c r="U18" i="4"/>
  <c r="T19" i="4"/>
  <c r="S20" i="4"/>
  <c r="U26" i="4"/>
  <c r="T27" i="4"/>
  <c r="W28" i="4"/>
  <c r="S28" i="4"/>
  <c r="W20" i="1"/>
  <c r="U18" i="1"/>
  <c r="V26" i="1"/>
  <c r="U27" i="1"/>
  <c r="W27" i="1"/>
  <c r="W19" i="1"/>
  <c r="V18" i="1"/>
  <c r="U17" i="1"/>
  <c r="U21" i="1" s="1"/>
  <c r="T20" i="1"/>
  <c r="W19" i="4"/>
  <c r="V20" i="4"/>
  <c r="U17" i="4"/>
  <c r="U21" i="4" s="1"/>
  <c r="T18" i="4"/>
  <c r="T21" i="4" s="1"/>
  <c r="S19" i="4"/>
  <c r="T26" i="4"/>
  <c r="X26" i="4" s="1"/>
  <c r="W27" i="4"/>
  <c r="S27" i="4"/>
  <c r="X27" i="4" s="1"/>
  <c r="V21" i="1" l="1"/>
  <c r="W22" i="1" s="1"/>
  <c r="W21" i="1"/>
  <c r="X26" i="1"/>
  <c r="V21" i="4"/>
  <c r="W22" i="4" s="1"/>
  <c r="X27" i="1"/>
  <c r="T21" i="1"/>
  <c r="U22" i="1" s="1"/>
  <c r="X28" i="4"/>
  <c r="S21" i="4"/>
  <c r="W21" i="4"/>
  <c r="R25" i="1" l="1"/>
  <c r="U22" i="4"/>
  <c r="R25" i="4"/>
</calcChain>
</file>

<file path=xl/sharedStrings.xml><?xml version="1.0" encoding="utf-8"?>
<sst xmlns="http://schemas.openxmlformats.org/spreadsheetml/2006/main" count="632" uniqueCount="185">
  <si>
    <t>ECTS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</si>
  <si>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</si>
  <si>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</si>
  <si>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</si>
  <si>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</si>
  <si>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</si>
  <si>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</si>
  <si>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</si>
  <si>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</si>
  <si>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</si>
  <si>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</si>
  <si>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….</t>
  </si>
  <si>
    <t>HP</t>
  </si>
  <si>
    <t>HNP</t>
  </si>
  <si>
    <t>ECTS AMS</t>
  </si>
  <si>
    <t>ECTS SD</t>
  </si>
  <si>
    <t>ECTS SPE</t>
  </si>
  <si>
    <t>HP :  heure présentielle, HNP : heure non présentielle</t>
  </si>
  <si>
    <t>L1</t>
  </si>
  <si>
    <t>L2</t>
  </si>
  <si>
    <t>L3</t>
  </si>
  <si>
    <t>M1</t>
  </si>
  <si>
    <t>M2</t>
  </si>
  <si>
    <t>SPE</t>
  </si>
  <si>
    <t>OSEC</t>
  </si>
  <si>
    <t>ECTS OSEC</t>
  </si>
  <si>
    <t>SD</t>
  </si>
  <si>
    <t xml:space="preserve">Calcul automatique des ECTS par composantes </t>
  </si>
  <si>
    <t>total ECTS-CMI</t>
  </si>
  <si>
    <t>total ECTS par niveau</t>
  </si>
  <si>
    <t>total ECTS Licence / Master</t>
  </si>
  <si>
    <t>ECTS "Langue"</t>
  </si>
  <si>
    <r>
      <t xml:space="preserve">Les 4 composantes </t>
    </r>
    <r>
      <rPr>
        <b/>
        <sz val="12"/>
        <color theme="1"/>
        <rFont val="Symbol"/>
        <family val="1"/>
        <charset val="2"/>
      </rPr>
      <t>@</t>
    </r>
    <r>
      <rPr>
        <b/>
        <sz val="12"/>
        <color theme="1"/>
        <rFont val="Calibri"/>
        <family val="2"/>
        <scheme val="minor"/>
      </rPr>
      <t xml:space="preserve"> 360 ECTS</t>
    </r>
  </si>
  <si>
    <t>Extraction d'ECTS</t>
  </si>
  <si>
    <t>OSEC, partie "langue"</t>
  </si>
  <si>
    <t>1 onglet par parcours :</t>
  </si>
  <si>
    <t>ECTS 
si option</t>
  </si>
  <si>
    <t>intitulé UE</t>
  </si>
  <si>
    <t>UE à choix</t>
  </si>
  <si>
    <t>choix 1 : XX</t>
  </si>
  <si>
    <r>
      <t xml:space="preserve">Si le CMI  présente plusieurs parcours/spécialités, </t>
    </r>
    <r>
      <rPr>
        <b/>
        <sz val="12"/>
        <color theme="1"/>
        <rFont val="Calibri"/>
        <family val="2"/>
        <scheme val="minor"/>
      </rPr>
      <t>dupliquer</t>
    </r>
    <r>
      <rPr>
        <sz val="12"/>
        <color theme="1"/>
        <rFont val="Calibri"/>
        <family val="2"/>
        <scheme val="minor"/>
      </rPr>
      <t xml:space="preserve"> l'onglet et reprendre toutes les UE depuis le S1</t>
    </r>
  </si>
  <si>
    <r>
      <rPr>
        <b/>
        <sz val="12"/>
        <rFont val="Calibri"/>
        <family val="2"/>
        <scheme val="minor"/>
      </rPr>
      <t>1 ligne par UE</t>
    </r>
    <r>
      <rPr>
        <sz val="12"/>
        <rFont val="Calibri"/>
        <family val="2"/>
        <scheme val="minor"/>
      </rPr>
      <t xml:space="preserve"> ; pour ajouter 1 ligne, </t>
    </r>
    <r>
      <rPr>
        <b/>
        <sz val="12"/>
        <rFont val="Calibri"/>
        <family val="2"/>
        <scheme val="minor"/>
      </rPr>
      <t>l'insérer en milieu de semestre</t>
    </r>
    <r>
      <rPr>
        <sz val="12"/>
        <rFont val="Calibri"/>
        <family val="2"/>
        <scheme val="minor"/>
      </rPr>
      <t xml:space="preserve"> (pour conserver les calculs automatiques)</t>
    </r>
  </si>
  <si>
    <r>
      <t xml:space="preserve">ECTS si option : </t>
    </r>
    <r>
      <rPr>
        <sz val="12"/>
        <color theme="1"/>
        <rFont val="Calibri"/>
        <family val="2"/>
        <scheme val="minor"/>
      </rPr>
      <t>à compléter seulement en cas d'UE à choix (voir exemple ci-contre)</t>
    </r>
  </si>
  <si>
    <t>EXEMPLE pour la saisie d'UE à choix</t>
  </si>
  <si>
    <r>
      <rPr>
        <b/>
        <u/>
        <sz val="12"/>
        <color theme="1"/>
        <rFont val="Calibri"/>
        <family val="2"/>
        <scheme val="minor"/>
      </rPr>
      <t>Les 4 composantes équivalent à 360 ECTS sur les 5 ans</t>
    </r>
    <r>
      <rPr>
        <b/>
        <sz val="12"/>
        <color theme="1"/>
        <rFont val="Calibri"/>
        <family val="2"/>
        <scheme val="minor"/>
      </rPr>
      <t xml:space="preserve"> : SS : socle scientifique,  SPE : spécialité,  CS : compléments scientifiques, OSEC : ouverture sociétale économique et culturelle
</t>
    </r>
  </si>
  <si>
    <t>ECTS SS</t>
  </si>
  <si>
    <t>ECTS CS</t>
  </si>
  <si>
    <t>SS</t>
  </si>
  <si>
    <t>CS</t>
  </si>
  <si>
    <t>Dans le cas du suivi (et pas de la validation) : écrire en rouge les éventuelles modifications apportées par rapport à la maquette soumise à la labellisation</t>
  </si>
  <si>
    <r>
      <rPr>
        <b/>
        <sz val="12"/>
        <color rgb="FF00B050"/>
        <rFont val="Calibri"/>
        <family val="2"/>
        <scheme val="minor"/>
      </rPr>
      <t>Ecrire en vert</t>
    </r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color rgb="FF00B050"/>
        <rFont val="Calibri"/>
        <family val="2"/>
        <scheme val="minor"/>
      </rPr>
      <t xml:space="preserve">les UEs additionnelles CMI </t>
    </r>
    <r>
      <rPr>
        <b/>
        <sz val="12"/>
        <color rgb="FFFF0000"/>
        <rFont val="Calibri"/>
        <family val="2"/>
        <scheme val="minor"/>
      </rPr>
      <t xml:space="preserve"> </t>
    </r>
  </si>
  <si>
    <r>
      <rPr>
        <b/>
        <u/>
        <sz val="12"/>
        <color theme="1"/>
        <rFont val="Calibri"/>
        <family val="2"/>
        <scheme val="minor"/>
      </rPr>
      <t>Détails</t>
    </r>
    <r>
      <rPr>
        <b/>
        <sz val="12"/>
        <color theme="1"/>
        <rFont val="Calibri"/>
        <family val="2"/>
        <scheme val="minor"/>
      </rPr>
      <t xml:space="preserve"> : OSEC "langue" : extraction des ECTS langues parmi les ECTS OSEC, AMS : activités de mise en situation hors stage, SD :  extraction des ECTS correspondant au socle disciplinaire défini par le GT auquel le CMI est rattaché</t>
    </r>
  </si>
  <si>
    <t>MAQUETTE y compris les STAGES</t>
  </si>
  <si>
    <t xml:space="preserve">AMS </t>
  </si>
  <si>
    <t>Durée stage/projet</t>
  </si>
  <si>
    <t>choix 2 :  YY</t>
  </si>
  <si>
    <t xml:space="preserve">                 ZZ</t>
  </si>
  <si>
    <t>PHYS0101- Physique pour les Sciences de la Vie et de la Terre</t>
    <phoneticPr fontId="13" type="noConversion"/>
  </si>
  <si>
    <t>CHIM0101 - Eléments de Chimie pour les Sciences de la Vie et de la Terre</t>
    <phoneticPr fontId="13" type="noConversion"/>
  </si>
  <si>
    <t>BIOCH0101 - Les Molécules biologiques</t>
    <phoneticPr fontId="13" type="noConversion"/>
  </si>
  <si>
    <t xml:space="preserve">ECO0102 - Ecologie des milieux terrestres et aquatiques </t>
    <phoneticPr fontId="13" type="noConversion"/>
  </si>
  <si>
    <t>BAV0101 - Biologie Animale et Végétale</t>
    <phoneticPr fontId="13" type="noConversion"/>
  </si>
  <si>
    <t>GEOL0101 - Panorama des Géosciences</t>
    <phoneticPr fontId="13" type="noConversion"/>
  </si>
  <si>
    <t>AN0101 - Anglais</t>
    <phoneticPr fontId="13" type="noConversion"/>
  </si>
  <si>
    <t xml:space="preserve">METH0102 - Méthodologie du travail universitaire </t>
    <phoneticPr fontId="13" type="noConversion"/>
  </si>
  <si>
    <t xml:space="preserve">METH0103 - Outils mathématiques </t>
    <phoneticPr fontId="13" type="noConversion"/>
  </si>
  <si>
    <t>BCPA0201- Biologie cellulaire et physiologie animale</t>
    <phoneticPr fontId="13" type="noConversion"/>
  </si>
  <si>
    <t>BCPV0201 - Biologie cellulaire et physiologie végétale</t>
    <phoneticPr fontId="13" type="noConversion"/>
  </si>
  <si>
    <t>BIOA0201 - Introduction à la diversité du monde animal</t>
    <phoneticPr fontId="13" type="noConversion"/>
  </si>
  <si>
    <t xml:space="preserve">GEOL0201 - Roches et Paysages </t>
    <phoneticPr fontId="13" type="noConversion"/>
  </si>
  <si>
    <t>MBIO0201 - Microbiologie Générale 1</t>
    <phoneticPr fontId="13" type="noConversion"/>
  </si>
  <si>
    <t>GENM0201 - Génétique Moléculaire : du gène à la protéine</t>
    <phoneticPr fontId="13" type="noConversion"/>
  </si>
  <si>
    <t>AN0201 - Anglais</t>
  </si>
  <si>
    <t>PPRO0202 - Projet professionnel</t>
    <phoneticPr fontId="13" type="noConversion"/>
  </si>
  <si>
    <t xml:space="preserve">NUM0201 - Bureautique </t>
    <phoneticPr fontId="13" type="noConversion"/>
  </si>
  <si>
    <t>BIOA0301- Biologie Animale : Les organismes invertébrés</t>
    <phoneticPr fontId="13" type="noConversion"/>
  </si>
  <si>
    <t>ECO0301 - Interactions et flux d’énergie au sein de la biosphère</t>
    <phoneticPr fontId="13" type="noConversion"/>
  </si>
  <si>
    <t>BIOCH0301 Biochimie métabolique</t>
    <phoneticPr fontId="13" type="noConversion"/>
  </si>
  <si>
    <t>CHIM0301 - Eléments de Chimie pour les Sciences de la Vie et de la Terre (suite)</t>
    <phoneticPr fontId="13" type="noConversion"/>
  </si>
  <si>
    <t>GEOL0303 - Pétrologie sédimentaire et stratigraphie</t>
    <phoneticPr fontId="13" type="noConversion"/>
  </si>
  <si>
    <t>MBIO0301 - Microbiologie Générale 2</t>
    <phoneticPr fontId="13" type="noConversion"/>
  </si>
  <si>
    <t>PHYA0301 - Physiologie de la nutrition animale</t>
    <phoneticPr fontId="13" type="noConversion"/>
  </si>
  <si>
    <t>PHYV0301 - Physiologie Végétale I : nutrition hydrominérale des plantes</t>
    <phoneticPr fontId="13" type="noConversion"/>
  </si>
  <si>
    <t>NUM0301 - Bureautique avancée et statistiques descriptives</t>
    <phoneticPr fontId="13" type="noConversion"/>
  </si>
  <si>
    <t>PPRO0302 - Connaissance des métiers de l'enseignement</t>
    <phoneticPr fontId="13" type="noConversion"/>
  </si>
  <si>
    <t>PPRO0303 - Connaissance de l'entreprise et de la recherche</t>
    <phoneticPr fontId="13" type="noConversion"/>
  </si>
  <si>
    <t>PPRO0304 - Stage</t>
    <phoneticPr fontId="13" type="noConversion"/>
  </si>
  <si>
    <t>AN0301 - Anglais</t>
  </si>
  <si>
    <t>GEN0401 - Génétique formelle</t>
    <phoneticPr fontId="13" type="noConversion"/>
  </si>
  <si>
    <t>IMMUN0401 - Acteurs Cellulaires et Moléculaires de l’Immunité</t>
    <phoneticPr fontId="13" type="noConversion"/>
  </si>
  <si>
    <t>PHYA0401 - Physiologie des cellules nerveuses et musculaires</t>
    <phoneticPr fontId="13" type="noConversion"/>
  </si>
  <si>
    <t>PHYV0401 - Physiologie végétale II : nutrition azotée et carbonée des végétaux</t>
    <phoneticPr fontId="13" type="noConversion"/>
  </si>
  <si>
    <t>BCH0404 - Initiation à l’enzymologie</t>
    <phoneticPr fontId="13" type="noConversion"/>
  </si>
  <si>
    <t>MOI0401 - Initiation à R</t>
    <phoneticPr fontId="13" type="noConversion"/>
  </si>
  <si>
    <t>MOI0402 - Expérimentations assistées par ordinateur</t>
    <phoneticPr fontId="13" type="noConversion"/>
  </si>
  <si>
    <t>AN0401 - Anglais</t>
  </si>
  <si>
    <t>BVB0501 - Plantes et Biotechs</t>
    <phoneticPr fontId="13" type="noConversion"/>
  </si>
  <si>
    <t>PV0501 - Physiologie des angiospermes : de la graine à la fleur</t>
    <phoneticPr fontId="13" type="noConversion"/>
  </si>
  <si>
    <t>DIAG0501 - Diagnostic des milieux</t>
    <phoneticPr fontId="13" type="noConversion"/>
  </si>
  <si>
    <t>BCHV0501 - Usine Cellulaire Végétale</t>
    <phoneticPr fontId="13" type="noConversion"/>
  </si>
  <si>
    <t>GMV0501 - Génétique Moléculaire Végétale</t>
    <phoneticPr fontId="13" type="noConversion"/>
  </si>
  <si>
    <t>BCH0507 - Catalyse enzymatique</t>
    <phoneticPr fontId="13" type="noConversion"/>
  </si>
  <si>
    <t>MBIO0517 - Les microorganismes au service des biotechnologies</t>
    <phoneticPr fontId="13" type="noConversion"/>
  </si>
  <si>
    <t>AN0501 - Anglais</t>
  </si>
  <si>
    <t>NUM0501 - Exposés thématiques I</t>
    <phoneticPr fontId="13" type="noConversion"/>
  </si>
  <si>
    <t>PV0601 - Physiologie et métabolisme du stress abiotique</t>
    <phoneticPr fontId="13" type="noConversion"/>
  </si>
  <si>
    <t>BMV0601 - Interactions plantes/micro-organismes bénéfiques et pathogènes</t>
    <phoneticPr fontId="13" type="noConversion"/>
  </si>
  <si>
    <t>BVB0602 - Initiation à la bioéconomie</t>
    <phoneticPr fontId="13" type="noConversion"/>
  </si>
  <si>
    <t>BPA0601 - Biologie, physiologie et écologie des animaux ravageurs des plantes</t>
    <phoneticPr fontId="13" type="noConversion"/>
  </si>
  <si>
    <t>BVB0601 - Méthodologie et techniques analytiques</t>
    <phoneticPr fontId="13" type="noConversion"/>
  </si>
  <si>
    <t>OMIC0601 - Initiation à la Omique</t>
    <phoneticPr fontId="13" type="noConversion"/>
  </si>
  <si>
    <t>AN0601 - Anglais</t>
  </si>
  <si>
    <t>BST0601 - Biostatistiques</t>
    <phoneticPr fontId="13" type="noConversion"/>
  </si>
  <si>
    <t>NUM0601 - Exposés thématiques II</t>
    <phoneticPr fontId="13" type="noConversion"/>
  </si>
  <si>
    <t>PP0701 Projet professionnel I</t>
    <phoneticPr fontId="18" type="noConversion"/>
  </si>
  <si>
    <t>AN0710 Anglais scientifique</t>
    <phoneticPr fontId="18" type="noConversion"/>
  </si>
  <si>
    <t>BST0701 Biostatistique</t>
    <phoneticPr fontId="18" type="noConversion"/>
  </si>
  <si>
    <t>BMM0701 Biologie moléculaire des microorganismes</t>
    <phoneticPr fontId="18" type="noConversion"/>
  </si>
  <si>
    <t>SOLAV0701 Sols agricoles et viticoles</t>
    <phoneticPr fontId="18" type="noConversion"/>
  </si>
  <si>
    <t>IPS0701 Intractions plantes sol</t>
    <phoneticPr fontId="18" type="noConversion"/>
  </si>
  <si>
    <t>CVB0701 Constituants végétaux et bioraffinerie</t>
    <phoneticPr fontId="18" type="noConversion"/>
  </si>
  <si>
    <t>PGD0701 Physiologie et génétique du développement</t>
    <phoneticPr fontId="18" type="noConversion"/>
  </si>
  <si>
    <t>CMIB0702 - Conférences et séminaires</t>
    <phoneticPr fontId="13" type="noConversion"/>
  </si>
  <si>
    <t>AN0810 Anglais scientifique II</t>
    <phoneticPr fontId="18" type="noConversion"/>
  </si>
  <si>
    <t>BST0801 Biostatistiques</t>
    <phoneticPr fontId="18" type="noConversion"/>
  </si>
  <si>
    <t>BAS0801 Stage (6 semaines minimum)</t>
    <phoneticPr fontId="18" type="noConversion"/>
  </si>
  <si>
    <t>BTI0801 Biotechnologies industrielles</t>
    <phoneticPr fontId="18" type="noConversion"/>
  </si>
  <si>
    <t>CIV0801 Culture in vitro</t>
    <phoneticPr fontId="18" type="noConversion"/>
  </si>
  <si>
    <t>IAR0801 Initiation à la recherche</t>
    <phoneticPr fontId="18" type="noConversion"/>
  </si>
  <si>
    <t>BMMA0801 Bioproduction de molécules médicinales et alimentaires</t>
    <phoneticPr fontId="18" type="noConversion"/>
  </si>
  <si>
    <t>CMIB0802 - Conférences et séminaires</t>
    <phoneticPr fontId="13" type="noConversion"/>
  </si>
  <si>
    <t>BCVB0901. Produits de spécialités, propriétés, modélisation</t>
    <phoneticPr fontId="18" type="noConversion"/>
  </si>
  <si>
    <t>BCVB0902. Polymères biosourcés, composites à fibres naturelles, biodégradation</t>
    <phoneticPr fontId="18" type="noConversion"/>
  </si>
  <si>
    <t>BCVB0903. Chimie verte</t>
    <phoneticPr fontId="18" type="noConversion"/>
  </si>
  <si>
    <t xml:space="preserve">BCVB0904. Fractionnement chimique des molécules </t>
    <phoneticPr fontId="18" type="noConversion"/>
  </si>
  <si>
    <t>BCVB0905. Fermentations et bioraffinerie</t>
    <phoneticPr fontId="18" type="noConversion"/>
  </si>
  <si>
    <t>BCVB0906. Enzymes et bioraffinerie</t>
    <phoneticPr fontId="18" type="noConversion"/>
  </si>
  <si>
    <t>BCVB0908 Renforcement disciplinaire en chimie, biologie, génie des procédés</t>
    <phoneticPr fontId="18" type="noConversion"/>
  </si>
  <si>
    <t>VTB0901. Veille technologique en bioéconomie</t>
    <phoneticPr fontId="18" type="noConversion"/>
  </si>
  <si>
    <t>BCVB0907. Procédés avancés en agro-industries</t>
    <phoneticPr fontId="18" type="noConversion"/>
  </si>
  <si>
    <t xml:space="preserve">CPP0901. Communication et projet professionnel </t>
    <phoneticPr fontId="18" type="noConversion"/>
  </si>
  <si>
    <t>ANG0901. Anglais</t>
    <phoneticPr fontId="18" type="noConversion"/>
  </si>
  <si>
    <t>BCVB1001. Mission professionnelle (4-6 mois)</t>
  </si>
  <si>
    <t>MAQUETTE DU CMI "Bioraffinerie"</t>
  </si>
  <si>
    <t>RPS0801 Réponse des plantes aux stress</t>
  </si>
  <si>
    <t>BM0401 - Initiation à la biologie moléculaire</t>
  </si>
  <si>
    <t>BVB0401 - Les plantes au service de l’Homme</t>
    <phoneticPr fontId="12" type="noConversion"/>
  </si>
  <si>
    <t>TERPB0701 Travail d'études et de recherches bibliographiques</t>
  </si>
  <si>
    <t>CH0803  Chromato d'analyse</t>
  </si>
  <si>
    <t>4-8 semaines</t>
  </si>
  <si>
    <t>6 semaines</t>
  </si>
  <si>
    <t>6 mois</t>
  </si>
  <si>
    <t>ACC0901 - Adaptations des Cultures aux Changements Climatiques</t>
  </si>
  <si>
    <t>PDC0901 - Protection des Cultures</t>
  </si>
  <si>
    <t>AGRO0901 - De l'Agronomie à l'Agroécologie</t>
  </si>
  <si>
    <t>STAT0901 - Méthodologie et Statistiques</t>
  </si>
  <si>
    <t>EXP0901 - Exposés Thématiques</t>
  </si>
  <si>
    <t>PBVB0901 - Finalisation du Projet Professionnel</t>
  </si>
  <si>
    <t>AGSV0901 - Amélioration Génétique et Sélection Variétale</t>
  </si>
  <si>
    <t>PBVB1001 - Mission professionnelle (4-6 mois)</t>
  </si>
  <si>
    <t>3,5</t>
  </si>
  <si>
    <t>2,5</t>
  </si>
  <si>
    <t>CMIB0101 - Anglais</t>
  </si>
  <si>
    <t>CMIB0102 - Visite de laboratoires</t>
  </si>
  <si>
    <t>CMIB0202 - Projet d'initiation à l'ingénierie</t>
  </si>
  <si>
    <t>CMIB0201 - Anglais</t>
  </si>
  <si>
    <t>CMIB0301 - Anglais</t>
  </si>
  <si>
    <t>CMIB0302 - Visite de plateformes</t>
  </si>
  <si>
    <t>CMIB0303 - Chimie organique</t>
  </si>
  <si>
    <t>CMIB0401 - Anglais</t>
  </si>
  <si>
    <t>CMIB0402 - Mathématiques</t>
  </si>
  <si>
    <t>CMIB0403 - Stage (4-8 semaines)</t>
  </si>
  <si>
    <t>CMIB0501 - Anglais</t>
  </si>
  <si>
    <t>CMIB0502 - Gestion de Projet</t>
  </si>
  <si>
    <t>CMIB0601 - Anglais</t>
  </si>
  <si>
    <t>CMIB0602 - Visite d'entreprises</t>
  </si>
  <si>
    <t>CMIB0603 - Projet intégrateur</t>
  </si>
  <si>
    <t>CMIB0604 - Stage (4-8 semaines)</t>
  </si>
  <si>
    <t>CMIB0701 - Anglais</t>
  </si>
  <si>
    <t>CMIB0703 - Bioéconomie</t>
  </si>
  <si>
    <t>CMIB0801 - Anglais</t>
  </si>
  <si>
    <t>CMIB0803 - Stage (4-8 semaines)</t>
  </si>
  <si>
    <t>CMIB0804 - Management</t>
  </si>
  <si>
    <t>CMIB0901 - Anglais</t>
  </si>
  <si>
    <t>CMIB0902 - Projet intégrateur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</si>
</sst>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_ &quot;;\-#,##0.00&quot; _ &quot;;&quot; -&quot;#&quot; _ &quot;;@\ "/>
  </numFmts>
  <fonts count="6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Calibri"/>
      <family val="2"/>
    </font>
    <font>
      <sz val="8"/>
      <name val="Calibri"/>
      <family val="2"/>
    </font>
    <font>
      <b/>
      <sz val="12"/>
      <color indexed="8"/>
      <name val="Calibri"/>
      <family val="2"/>
    </font>
    <font>
      <sz val="14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theme="3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DejaVu Sans"/>
      <family val="2"/>
    </font>
    <font>
      <sz val="12"/>
      <color indexed="17"/>
      <name val="Calibri"/>
      <family val="2"/>
    </font>
    <font>
      <b/>
      <sz val="11"/>
      <color indexed="53"/>
      <name val="Calibri"/>
      <family val="2"/>
    </font>
    <font>
      <sz val="11"/>
      <color indexed="5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2"/>
      <color indexed="9"/>
      <name val="Calibri"/>
      <family val="2"/>
    </font>
    <font>
      <sz val="11"/>
      <color indexed="8"/>
      <name val="Calibri"/>
      <family val="2"/>
      <charset val="1"/>
    </font>
    <font>
      <sz val="9"/>
      <color rgb="FF00B050"/>
      <name val="Arial"/>
      <family val="2"/>
    </font>
    <font>
      <b/>
      <sz val="11"/>
      <color theme="6" tint="-0.249977111117893"/>
      <name val="Arial"/>
      <family val="2"/>
    </font>
    <font>
      <b/>
      <sz val="10"/>
      <name val="Arial"/>
      <family val="2"/>
    </font>
    <font>
      <b/>
      <sz val="11"/>
      <color rgb="FF00B050"/>
      <name val="Arial"/>
      <family val="2"/>
    </font>
    <font>
      <b/>
      <sz val="12"/>
      <color theme="1"/>
      <name val="Symbol"/>
      <family val="1"/>
      <charset val="2"/>
    </font>
    <font>
      <b/>
      <sz val="14"/>
      <color rgb="FF00B050"/>
      <name val="Arial"/>
      <family val="2"/>
    </font>
    <font>
      <b/>
      <u/>
      <sz val="12"/>
      <color theme="1"/>
      <name val="Calibri"/>
      <family val="2"/>
      <scheme val="minor"/>
    </font>
    <font>
      <b/>
      <i/>
      <sz val="14"/>
      <color theme="3"/>
      <name val="Calibri"/>
      <family val="2"/>
    </font>
    <font>
      <i/>
      <sz val="14"/>
      <color indexed="8"/>
      <name val="Calibri"/>
      <family val="2"/>
    </font>
    <font>
      <b/>
      <i/>
      <sz val="12"/>
      <color rgb="FFFF0000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4"/>
      <color rgb="FF0070C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indexed="8"/>
      <name val="Calibri"/>
      <family val="2"/>
    </font>
    <font>
      <i/>
      <sz val="10"/>
      <color indexed="8"/>
      <name val="Calibri"/>
      <family val="2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Calibri"/>
      <family val="2"/>
    </font>
    <font>
      <sz val="10"/>
      <color rgb="FF2BA464"/>
      <name val="Arial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2"/>
        <bgColor indexed="53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3AE4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73">
    <xf numFmtId="0" fontId="0" fillId="0" borderId="0"/>
    <xf numFmtId="0" fontId="13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4" borderId="0" applyNumberFormat="0" applyBorder="0" applyAlignment="0" applyProtection="0"/>
    <xf numFmtId="0" fontId="16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7" borderId="0" applyNumberFormat="0" applyBorder="0" applyAlignment="0" applyProtection="0"/>
    <xf numFmtId="0" fontId="16" fillId="11" borderId="0" applyNumberFormat="0" applyBorder="0" applyAlignment="0" applyProtection="0"/>
    <xf numFmtId="0" fontId="16" fillId="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7" fillId="16" borderId="0" applyNumberFormat="0" applyBorder="0" applyAlignment="0" applyProtection="0"/>
    <xf numFmtId="0" fontId="28" fillId="3" borderId="4" applyNumberFormat="0" applyAlignment="0" applyProtection="0"/>
    <xf numFmtId="0" fontId="29" fillId="0" borderId="5" applyNumberFormat="0" applyFill="0" applyAlignment="0" applyProtection="0"/>
    <xf numFmtId="0" fontId="26" fillId="5" borderId="6" applyNumberFormat="0" applyAlignment="0" applyProtection="0"/>
    <xf numFmtId="0" fontId="18" fillId="4" borderId="4" applyNumberFormat="0" applyAlignment="0" applyProtection="0"/>
    <xf numFmtId="164" fontId="26" fillId="0" borderId="0" applyFill="0" applyBorder="0" applyAlignment="0" applyProtection="0"/>
    <xf numFmtId="0" fontId="19" fillId="17" borderId="0" applyNumberFormat="0" applyBorder="0" applyAlignment="0" applyProtection="0"/>
    <xf numFmtId="0" fontId="20" fillId="9" borderId="0" applyNumberFormat="0" applyBorder="0" applyAlignment="0" applyProtection="0"/>
    <xf numFmtId="0" fontId="26" fillId="0" borderId="0"/>
    <xf numFmtId="0" fontId="13" fillId="0" borderId="0"/>
    <xf numFmtId="0" fontId="35" fillId="0" borderId="0"/>
    <xf numFmtId="9" fontId="13" fillId="0" borderId="0" applyFill="0" applyBorder="0" applyAlignment="0" applyProtection="0"/>
    <xf numFmtId="0" fontId="26" fillId="5" borderId="6" applyNumberFormat="0" applyAlignment="0" applyProtection="0"/>
    <xf numFmtId="0" fontId="21" fillId="16" borderId="0" applyNumberFormat="0" applyBorder="0" applyAlignment="0" applyProtection="0"/>
    <xf numFmtId="0" fontId="22" fillId="3" borderId="7" applyNumberFormat="0" applyAlignment="0" applyProtection="0"/>
    <xf numFmtId="0" fontId="23" fillId="0" borderId="0" applyNumberFormat="0" applyFill="0" applyBorder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18" borderId="12" applyNumberFormat="0" applyAlignment="0" applyProtection="0"/>
    <xf numFmtId="0" fontId="34" fillId="18" borderId="12" applyNumberFormat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</cellStyleXfs>
  <cellXfs count="108">
    <xf numFmtId="0" fontId="0" fillId="0" borderId="0" xfId="0"/>
    <xf numFmtId="0" fontId="0" fillId="0" borderId="0" xfId="0" applyBorder="1"/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2" borderId="1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2" fillId="0" borderId="3" xfId="0" applyFont="1" applyFill="1" applyBorder="1" applyAlignment="1">
      <alignment horizontal="center" vertical="center" wrapText="1"/>
    </xf>
    <xf numFmtId="0" fontId="8" fillId="0" borderId="0" xfId="0" applyFont="1" applyBorder="1"/>
    <xf numFmtId="0" fontId="0" fillId="0" borderId="3" xfId="0" applyBorder="1" applyAlignment="1">
      <alignment horizontal="center"/>
    </xf>
    <xf numFmtId="0" fontId="37" fillId="0" borderId="0" xfId="1" applyFont="1" applyFill="1"/>
    <xf numFmtId="0" fontId="14" fillId="0" borderId="2" xfId="1" applyFont="1" applyFill="1" applyBorder="1"/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8" fillId="0" borderId="2" xfId="1" applyFont="1" applyFill="1" applyBorder="1"/>
    <xf numFmtId="0" fontId="38" fillId="0" borderId="2" xfId="1" applyFont="1" applyFill="1" applyBorder="1" applyAlignment="1">
      <alignment horizontal="center"/>
    </xf>
    <xf numFmtId="0" fontId="39" fillId="0" borderId="2" xfId="1" applyFont="1" applyFill="1" applyBorder="1" applyAlignment="1">
      <alignment horizontal="center"/>
    </xf>
    <xf numFmtId="0" fontId="36" fillId="0" borderId="2" xfId="1" applyFont="1" applyFill="1" applyBorder="1" applyAlignment="1">
      <alignment horizontal="right"/>
    </xf>
    <xf numFmtId="0" fontId="36" fillId="19" borderId="2" xfId="1" applyFont="1" applyFill="1" applyBorder="1"/>
    <xf numFmtId="0" fontId="0" fillId="19" borderId="2" xfId="0" applyFill="1" applyBorder="1" applyAlignment="1">
      <alignment horizontal="center"/>
    </xf>
    <xf numFmtId="0" fontId="0" fillId="19" borderId="2" xfId="0" applyFill="1" applyBorder="1"/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0" fillId="20" borderId="0" xfId="0" applyFill="1" applyAlignment="1">
      <alignment horizontal="center"/>
    </xf>
    <xf numFmtId="0" fontId="9" fillId="20" borderId="0" xfId="0" applyFont="1" applyFill="1" applyAlignment="1">
      <alignment horizontal="left" vertical="center"/>
    </xf>
    <xf numFmtId="0" fontId="0" fillId="0" borderId="0" xfId="0" applyBorder="1" applyAlignment="1">
      <alignment horizontal="left"/>
    </xf>
    <xf numFmtId="0" fontId="41" fillId="0" borderId="2" xfId="1" applyFont="1" applyFill="1" applyBorder="1" applyAlignment="1">
      <alignment horizontal="center"/>
    </xf>
    <xf numFmtId="0" fontId="9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0" fillId="22" borderId="3" xfId="0" applyFill="1" applyBorder="1" applyAlignment="1">
      <alignment horizontal="center"/>
    </xf>
    <xf numFmtId="0" fontId="43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45" fillId="0" borderId="0" xfId="0" applyFont="1"/>
    <xf numFmtId="0" fontId="46" fillId="0" borderId="0" xfId="0" applyFont="1" applyAlignment="1">
      <alignment horizontal="left" wrapText="1"/>
    </xf>
    <xf numFmtId="0" fontId="47" fillId="0" borderId="0" xfId="0" applyFont="1" applyAlignment="1">
      <alignment horizontal="left"/>
    </xf>
    <xf numFmtId="0" fontId="47" fillId="0" borderId="0" xfId="0" applyFont="1"/>
    <xf numFmtId="0" fontId="48" fillId="0" borderId="0" xfId="0" applyFont="1"/>
    <xf numFmtId="0" fontId="49" fillId="0" borderId="0" xfId="0" applyFont="1"/>
    <xf numFmtId="0" fontId="50" fillId="22" borderId="2" xfId="0" applyFont="1" applyFill="1" applyBorder="1" applyAlignment="1">
      <alignment horizontal="center" vertical="center" wrapText="1"/>
    </xf>
    <xf numFmtId="0" fontId="51" fillId="22" borderId="2" xfId="0" applyFont="1" applyFill="1" applyBorder="1" applyAlignment="1">
      <alignment horizontal="center" vertical="center" wrapText="1"/>
    </xf>
    <xf numFmtId="0" fontId="52" fillId="22" borderId="3" xfId="0" applyFont="1" applyFill="1" applyBorder="1" applyAlignment="1">
      <alignment horizontal="center"/>
    </xf>
    <xf numFmtId="0" fontId="51" fillId="22" borderId="3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 wrapText="1"/>
    </xf>
    <xf numFmtId="0" fontId="52" fillId="0" borderId="0" xfId="0" applyFont="1"/>
    <xf numFmtId="0" fontId="0" fillId="0" borderId="2" xfId="0" applyFill="1" applyBorder="1"/>
    <xf numFmtId="0" fontId="0" fillId="0" borderId="3" xfId="0" applyBorder="1"/>
    <xf numFmtId="0" fontId="0" fillId="0" borderId="18" xfId="0" applyBorder="1"/>
    <xf numFmtId="0" fontId="0" fillId="0" borderId="3" xfId="0" applyFill="1" applyBorder="1"/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6" fillId="22" borderId="2" xfId="0" applyFont="1" applyFill="1" applyBorder="1" applyAlignment="1">
      <alignment horizontal="center"/>
    </xf>
    <xf numFmtId="0" fontId="0" fillId="22" borderId="18" xfId="0" applyFill="1" applyBorder="1" applyAlignment="1">
      <alignment horizontal="center"/>
    </xf>
    <xf numFmtId="0" fontId="0" fillId="22" borderId="2" xfId="0" applyFill="1" applyBorder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47" fillId="23" borderId="0" xfId="0" applyFont="1" applyFill="1"/>
    <xf numFmtId="0" fontId="0" fillId="23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 applyBorder="1"/>
    <xf numFmtId="0" fontId="6" fillId="0" borderId="0" xfId="0" applyFont="1" applyBorder="1"/>
    <xf numFmtId="0" fontId="0" fillId="2" borderId="0" xfId="0" applyFill="1"/>
    <xf numFmtId="0" fontId="9" fillId="2" borderId="0" xfId="0" applyFont="1" applyFill="1" applyAlignment="1">
      <alignment horizontal="left" wrapText="1"/>
    </xf>
    <xf numFmtId="0" fontId="9" fillId="2" borderId="0" xfId="0" applyFont="1" applyFill="1"/>
    <xf numFmtId="0" fontId="5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52" fillId="0" borderId="3" xfId="0" applyFont="1" applyBorder="1" applyAlignment="1">
      <alignment horizontal="center" vertical="center" wrapText="1"/>
    </xf>
    <xf numFmtId="0" fontId="0" fillId="0" borderId="19" xfId="0" applyBorder="1"/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54" fillId="0" borderId="0" xfId="0" applyFont="1" applyAlignment="1">
      <alignment horizontal="left"/>
    </xf>
    <xf numFmtId="0" fontId="9" fillId="22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  <xf numFmtId="0" fontId="59" fillId="0" borderId="2" xfId="0" applyFont="1" applyBorder="1" applyAlignment="1">
      <alignment horizontal="left" vertical="center"/>
    </xf>
    <xf numFmtId="0" fontId="59" fillId="0" borderId="2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 wrapText="1"/>
    </xf>
    <xf numFmtId="0" fontId="13" fillId="24" borderId="2" xfId="56" applyFont="1" applyFill="1" applyBorder="1" applyAlignment="1">
      <alignment horizontal="left" vertical="center" wrapText="1"/>
    </xf>
    <xf numFmtId="0" fontId="58" fillId="0" borderId="2" xfId="0" applyFont="1" applyFill="1" applyBorder="1" applyAlignment="1">
      <alignment horizontal="left" vertical="center" wrapText="1"/>
    </xf>
    <xf numFmtId="0" fontId="38" fillId="0" borderId="2" xfId="0" applyFont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/>
    </xf>
    <xf numFmtId="49" fontId="13" fillId="0" borderId="2" xfId="0" applyNumberFormat="1" applyFont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/>
    </xf>
    <xf numFmtId="0" fontId="9" fillId="2" borderId="16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/>
    </xf>
    <xf numFmtId="0" fontId="0" fillId="24" borderId="2" xfId="0" applyFill="1" applyBorder="1" applyAlignment="1">
      <alignment vertical="center" wrapText="1"/>
    </xf>
    <xf numFmtId="0" fontId="9" fillId="20" borderId="0" xfId="0" applyFont="1" applyFill="1" applyAlignment="1">
      <alignment horizontal="center"/>
    </xf>
    <xf numFmtId="0" fontId="9" fillId="21" borderId="0" xfId="0" applyFont="1" applyFill="1" applyAlignment="1">
      <alignment horizontal="left"/>
    </xf>
    <xf numFmtId="0" fontId="8" fillId="21" borderId="0" xfId="0" applyFont="1" applyFill="1" applyAlignment="1">
      <alignment horizontal="center" vertical="center"/>
    </xf>
  </cellXfs>
  <cellStyles count="73">
    <cellStyle name="20 % - Accent1 2" xfId="2" xr:uid="{00000000-0005-0000-0000-000000000000}"/>
    <cellStyle name="20 % - Accent2 2" xfId="3" xr:uid="{00000000-0005-0000-0000-000001000000}"/>
    <cellStyle name="20 % - Accent3 2" xfId="4" xr:uid="{00000000-0005-0000-0000-000002000000}"/>
    <cellStyle name="20 % - Accent4 2" xfId="5" xr:uid="{00000000-0005-0000-0000-000003000000}"/>
    <cellStyle name="20 % - Accent5 2" xfId="6" xr:uid="{00000000-0005-0000-0000-000004000000}"/>
    <cellStyle name="20 % - Accent6 2" xfId="7" xr:uid="{00000000-0005-0000-0000-000005000000}"/>
    <cellStyle name="40 % - Accent1 2" xfId="8" xr:uid="{00000000-0005-0000-0000-000006000000}"/>
    <cellStyle name="40 % - Accent2 2" xfId="9" xr:uid="{00000000-0005-0000-0000-000007000000}"/>
    <cellStyle name="40 % - Accent3 2" xfId="10" xr:uid="{00000000-0005-0000-0000-000008000000}"/>
    <cellStyle name="40 % - Accent4 2" xfId="11" xr:uid="{00000000-0005-0000-0000-000009000000}"/>
    <cellStyle name="40 % - Accent5 2" xfId="12" xr:uid="{00000000-0005-0000-0000-00000A000000}"/>
    <cellStyle name="40 % - Accent6 2" xfId="13" xr:uid="{00000000-0005-0000-0000-00000B000000}"/>
    <cellStyle name="60 % - Accent1 2" xfId="14" xr:uid="{00000000-0005-0000-0000-00000C000000}"/>
    <cellStyle name="60 % - Accent2 2" xfId="15" xr:uid="{00000000-0005-0000-0000-00000D000000}"/>
    <cellStyle name="60 % - Accent3 2" xfId="16" xr:uid="{00000000-0005-0000-0000-00000E000000}"/>
    <cellStyle name="60 % - Accent4 2" xfId="17" xr:uid="{00000000-0005-0000-0000-00000F000000}"/>
    <cellStyle name="60 % - Accent5 2" xfId="18" xr:uid="{00000000-0005-0000-0000-000010000000}"/>
    <cellStyle name="60 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Avertissement 2" xfId="26" xr:uid="{00000000-0005-0000-0000-000018000000}"/>
    <cellStyle name="Bon" xfId="27" xr:uid="{00000000-0005-0000-0000-000019000000}"/>
    <cellStyle name="Calcul 2" xfId="28" xr:uid="{00000000-0005-0000-0000-00001A000000}"/>
    <cellStyle name="Cellule liée 2" xfId="29" xr:uid="{00000000-0005-0000-0000-00001B000000}"/>
    <cellStyle name="Commentaire 2" xfId="30" xr:uid="{00000000-0005-0000-0000-00001C000000}"/>
    <cellStyle name="Entrée 2" xfId="31" xr:uid="{00000000-0005-0000-0000-00001D000000}"/>
    <cellStyle name="Euro" xfId="32" xr:uid="{00000000-0005-0000-0000-00001E000000}"/>
    <cellStyle name="Insatisfaisant 2" xfId="33" xr:uid="{00000000-0005-0000-0000-00001F000000}"/>
    <cellStyle name="Lien hypertexte" xfId="56" builtinId="8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Neutre 2" xfId="34" xr:uid="{00000000-0005-0000-0000-000031000000}"/>
    <cellStyle name="Normal" xfId="0" builtinId="0"/>
    <cellStyle name="Normal 2" xfId="35" xr:uid="{00000000-0005-0000-0000-000033000000}"/>
    <cellStyle name="Normal 3" xfId="36" xr:uid="{00000000-0005-0000-0000-000034000000}"/>
    <cellStyle name="Normal 4" xfId="37" xr:uid="{00000000-0005-0000-0000-000035000000}"/>
    <cellStyle name="Normal 5" xfId="1" xr:uid="{00000000-0005-0000-0000-000036000000}"/>
    <cellStyle name="Pourcentage 2" xfId="38" xr:uid="{00000000-0005-0000-0000-000037000000}"/>
    <cellStyle name="Remarque" xfId="39" xr:uid="{00000000-0005-0000-0000-000038000000}"/>
    <cellStyle name="Satisfaisant 2" xfId="40" xr:uid="{00000000-0005-0000-0000-000039000000}"/>
    <cellStyle name="Sortie 2" xfId="41" xr:uid="{00000000-0005-0000-0000-00003A000000}"/>
    <cellStyle name="Texte explicatif 2" xfId="42" xr:uid="{00000000-0005-0000-0000-00003B000000}"/>
    <cellStyle name="Titre " xfId="48" xr:uid="{00000000-0005-0000-0000-00003C000000}"/>
    <cellStyle name="Titre 1" xfId="43" xr:uid="{00000000-0005-0000-0000-00003D000000}"/>
    <cellStyle name="Titre 1 2" xfId="49" xr:uid="{00000000-0005-0000-0000-00003E000000}"/>
    <cellStyle name="Titre 2" xfId="44" xr:uid="{00000000-0005-0000-0000-00003F000000}"/>
    <cellStyle name="Titre 2 2" xfId="50" xr:uid="{00000000-0005-0000-0000-000040000000}"/>
    <cellStyle name="Titre 3" xfId="45" xr:uid="{00000000-0005-0000-0000-000041000000}"/>
    <cellStyle name="Titre 3 2" xfId="51" xr:uid="{00000000-0005-0000-0000-000042000000}"/>
    <cellStyle name="Titre 4" xfId="46" xr:uid="{00000000-0005-0000-0000-000043000000}"/>
    <cellStyle name="Titre 4 2" xfId="52" xr:uid="{00000000-0005-0000-0000-000044000000}"/>
    <cellStyle name="Titre 5" xfId="47" xr:uid="{00000000-0005-0000-0000-000045000000}"/>
    <cellStyle name="Total 2" xfId="53" xr:uid="{00000000-0005-0000-0000-000046000000}"/>
    <cellStyle name="Vérification 2" xfId="54" xr:uid="{00000000-0005-0000-0000-000047000000}"/>
    <cellStyle name="Vérification de cellule" xfId="55" xr:uid="{00000000-0005-0000-0000-000048000000}"/>
  </cellStyles>
  <dxfs count="173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3AE4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67"/>
  <sheetViews>
    <sheetView tabSelected="1" topLeftCell="A16" workbookViewId="0">
      <pane ySplit="1780" topLeftCell="A3" activePane="bottomLeft"/>
      <selection activeCell="J16" sqref="J1:J1048576"/>
      <selection pane="bottomLeft" activeCell="C143" sqref="C143"/>
    </sheetView>
  </sheetViews>
  <sheetFormatPr baseColWidth="10" defaultRowHeight="15"/>
  <cols>
    <col min="1" max="1" width="4.5" customWidth="1"/>
    <col min="2" max="2" width="4.1640625" customWidth="1"/>
    <col min="3" max="3" width="62.6640625" style="87" customWidth="1"/>
    <col min="4" max="4" width="10.5" style="52" customWidth="1"/>
    <col min="5" max="7" width="9.6640625" style="24" customWidth="1"/>
    <col min="8" max="8" width="12" style="24" customWidth="1"/>
    <col min="9" max="10" width="11.5" style="24" customWidth="1"/>
    <col min="11" max="11" width="12.5" style="101" customWidth="1"/>
    <col min="12" max="12" width="12.5" style="24" customWidth="1"/>
    <col min="13" max="13" width="12.1640625" style="24" customWidth="1"/>
    <col min="14" max="14" width="9.6640625" style="24" customWidth="1"/>
    <col min="15" max="15" width="10.83203125" style="70"/>
    <col min="16" max="16" width="10.83203125" style="1"/>
    <col min="17" max="17" width="24.5" style="1" customWidth="1"/>
    <col min="18" max="23" width="9" style="1" customWidth="1"/>
    <col min="24" max="25" width="10.83203125" style="1"/>
  </cols>
  <sheetData>
    <row r="1" spans="3:23" ht="34">
      <c r="C1" s="64" t="s">
        <v>143</v>
      </c>
      <c r="D1" s="39"/>
      <c r="Q1" s="76" t="s">
        <v>43</v>
      </c>
      <c r="R1" s="47" t="s">
        <v>36</v>
      </c>
      <c r="S1" s="6" t="s">
        <v>0</v>
      </c>
    </row>
    <row r="2" spans="3:23" ht="9" customHeight="1">
      <c r="C2" s="79"/>
      <c r="D2" s="40"/>
      <c r="Q2" s="77"/>
      <c r="R2" s="48"/>
      <c r="S2" s="7"/>
    </row>
    <row r="3" spans="3:23" ht="17">
      <c r="C3" s="80" t="s">
        <v>50</v>
      </c>
      <c r="D3" s="41"/>
      <c r="Q3" s="78" t="s">
        <v>37</v>
      </c>
      <c r="R3" s="50"/>
      <c r="S3" s="9"/>
    </row>
    <row r="4" spans="3:23" ht="15.75" customHeight="1">
      <c r="C4" s="80" t="s">
        <v>49</v>
      </c>
      <c r="D4" s="41"/>
      <c r="Q4" s="8"/>
      <c r="R4" s="8"/>
      <c r="S4" s="8"/>
    </row>
    <row r="5" spans="3:23" ht="18.75" customHeight="1">
      <c r="C5" s="37" t="s">
        <v>35</v>
      </c>
      <c r="D5" s="42"/>
      <c r="E5" s="36"/>
      <c r="F5" s="36"/>
      <c r="G5" s="36"/>
      <c r="H5" s="36"/>
      <c r="I5" s="36"/>
      <c r="J5" s="36"/>
      <c r="K5" s="71"/>
      <c r="L5" s="36"/>
      <c r="M5" s="36"/>
      <c r="N5" s="36"/>
      <c r="O5" s="71"/>
      <c r="Q5" s="57" t="s">
        <v>38</v>
      </c>
      <c r="R5" s="60"/>
      <c r="S5" s="58">
        <v>6</v>
      </c>
    </row>
    <row r="6" spans="3:23" ht="17.25" customHeight="1">
      <c r="C6" s="63" t="s">
        <v>40</v>
      </c>
      <c r="D6" s="43"/>
      <c r="E6" s="36"/>
      <c r="F6" s="36"/>
      <c r="G6" s="36"/>
      <c r="H6" s="36"/>
      <c r="I6" s="36"/>
      <c r="J6" s="36"/>
      <c r="K6" s="71"/>
      <c r="L6" s="36"/>
      <c r="M6" s="36"/>
      <c r="N6" s="36"/>
      <c r="O6" s="71"/>
      <c r="Q6" s="54" t="s">
        <v>39</v>
      </c>
      <c r="R6" s="38">
        <v>6</v>
      </c>
      <c r="S6" s="11"/>
    </row>
    <row r="7" spans="3:23" ht="6" customHeight="1">
      <c r="C7" s="80"/>
      <c r="D7" s="41"/>
      <c r="Q7" s="55"/>
      <c r="R7" s="61"/>
      <c r="S7" s="59"/>
    </row>
    <row r="8" spans="3:23" ht="16.5" customHeight="1">
      <c r="C8" s="81" t="s">
        <v>41</v>
      </c>
      <c r="D8" s="41"/>
      <c r="Q8" s="56" t="s">
        <v>55</v>
      </c>
      <c r="R8" s="38">
        <v>3</v>
      </c>
      <c r="S8" s="11"/>
    </row>
    <row r="9" spans="3:23" ht="16">
      <c r="C9" s="82" t="s">
        <v>42</v>
      </c>
      <c r="D9" s="65"/>
      <c r="E9" s="66"/>
      <c r="F9" s="66"/>
      <c r="Q9" s="53" t="s">
        <v>56</v>
      </c>
      <c r="R9" s="62">
        <v>3</v>
      </c>
      <c r="S9" s="14"/>
    </row>
    <row r="10" spans="3:23" ht="6" customHeight="1">
      <c r="C10" s="80"/>
      <c r="D10" s="41"/>
    </row>
    <row r="11" spans="3:23" ht="16">
      <c r="C11" s="83" t="s">
        <v>17</v>
      </c>
      <c r="D11" s="44"/>
    </row>
    <row r="12" spans="3:23" ht="6" customHeight="1">
      <c r="C12" s="83"/>
      <c r="D12" s="44"/>
    </row>
    <row r="13" spans="3:23" ht="18.75" customHeight="1">
      <c r="C13" s="105" t="s">
        <v>44</v>
      </c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72"/>
    </row>
    <row r="14" spans="3:23" ht="18.75" customHeight="1">
      <c r="C14" s="106" t="s">
        <v>51</v>
      </c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</row>
    <row r="15" spans="3:23" ht="16.5" customHeight="1">
      <c r="C15" s="83"/>
      <c r="D15" s="44"/>
      <c r="Q15" s="12" t="s">
        <v>27</v>
      </c>
    </row>
    <row r="16" spans="3:23" ht="19">
      <c r="C16" s="84" t="s">
        <v>52</v>
      </c>
      <c r="D16" s="45"/>
      <c r="H16" s="33" t="s">
        <v>32</v>
      </c>
      <c r="I16" s="32"/>
      <c r="J16" s="32"/>
      <c r="L16" s="107" t="s">
        <v>33</v>
      </c>
      <c r="M16" s="107"/>
      <c r="N16" s="107"/>
      <c r="Q16" s="8"/>
      <c r="R16" s="13"/>
      <c r="S16" s="14" t="s">
        <v>18</v>
      </c>
      <c r="T16" s="14" t="s">
        <v>19</v>
      </c>
      <c r="U16" s="14" t="s">
        <v>20</v>
      </c>
      <c r="V16" s="15" t="s">
        <v>21</v>
      </c>
      <c r="W16" s="15" t="s">
        <v>22</v>
      </c>
    </row>
    <row r="17" spans="1:44" ht="17.25" customHeight="1">
      <c r="C17" s="85"/>
      <c r="D17" s="46"/>
      <c r="P17" s="10"/>
      <c r="Q17" s="17" t="s">
        <v>23</v>
      </c>
      <c r="R17" s="18">
        <f>SUM(I19:I144)</f>
        <v>165.5</v>
      </c>
      <c r="S17" s="16">
        <f>SUMIF($A$19:$A$144,S16,$I$19:$I$144)</f>
        <v>18</v>
      </c>
      <c r="T17" s="16">
        <f>SUMIF($A$19:$A$144,T16,$I$19:$I$144)</f>
        <v>25</v>
      </c>
      <c r="U17" s="16">
        <f>SUMIF($A$19:$A$144,U16,$I$19:$I$144)</f>
        <v>52</v>
      </c>
      <c r="V17" s="16">
        <f>SUMIF($A$19:$A$144,V16,$I$19:$I$144)</f>
        <v>40.5</v>
      </c>
      <c r="W17" s="16">
        <f>SUMIF($A$19:$A$144,W16,$I$19:$I$144)</f>
        <v>30</v>
      </c>
      <c r="X17" s="10"/>
      <c r="Y17" s="10"/>
    </row>
    <row r="18" spans="1:44" s="4" customFormat="1" ht="30.75" customHeight="1" thickBot="1">
      <c r="B18" s="5"/>
      <c r="C18" s="93"/>
      <c r="D18" s="47" t="s">
        <v>36</v>
      </c>
      <c r="E18" s="6" t="s">
        <v>0</v>
      </c>
      <c r="F18" s="29" t="s">
        <v>12</v>
      </c>
      <c r="G18" s="30" t="s">
        <v>13</v>
      </c>
      <c r="H18" s="31" t="s">
        <v>45</v>
      </c>
      <c r="I18" s="29" t="s">
        <v>16</v>
      </c>
      <c r="J18" s="29" t="s">
        <v>46</v>
      </c>
      <c r="K18" s="102" t="s">
        <v>25</v>
      </c>
      <c r="L18" s="30" t="s">
        <v>31</v>
      </c>
      <c r="M18" s="29" t="s">
        <v>14</v>
      </c>
      <c r="N18" s="29" t="s">
        <v>15</v>
      </c>
      <c r="O18" s="73" t="s">
        <v>54</v>
      </c>
      <c r="P18" s="1"/>
      <c r="Q18" s="17" t="s">
        <v>47</v>
      </c>
      <c r="R18" s="18">
        <f>SUM(H19:H144)</f>
        <v>69</v>
      </c>
      <c r="S18" s="16">
        <f>SUMIF($A$19:$A$144,S16,$H$19:$H$144)</f>
        <v>24</v>
      </c>
      <c r="T18" s="16">
        <f>SUMIF($A$19:$A$144,T16,$H$19:$H$144)</f>
        <v>21</v>
      </c>
      <c r="U18" s="16">
        <f>SUMIF($A$19:$A$144,U16,$H$19:$H$144)</f>
        <v>6</v>
      </c>
      <c r="V18" s="16">
        <f>SUMIF($A$19:$A$144,V16,$H$19:$H$144)</f>
        <v>18</v>
      </c>
      <c r="W18" s="16">
        <f>SUMIF($A$19:$A$144,W16,$H$19:$H$144)</f>
        <v>0</v>
      </c>
      <c r="X18" s="1"/>
      <c r="Y18" s="1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</row>
    <row r="19" spans="1:44" ht="15.75" customHeight="1" thickTop="1">
      <c r="A19" t="str">
        <f>LOOKUP(B19,Ztech!$A$1:$A$10,Ztech!$B$1:$B$10)</f>
        <v>L1</v>
      </c>
      <c r="B19" s="2" t="s">
        <v>1</v>
      </c>
      <c r="C19" s="94" t="s">
        <v>57</v>
      </c>
      <c r="D19" s="48"/>
      <c r="E19" s="7">
        <v>6</v>
      </c>
      <c r="F19" s="14">
        <v>40</v>
      </c>
      <c r="G19" s="27"/>
      <c r="H19" s="25">
        <v>6</v>
      </c>
      <c r="I19" s="14"/>
      <c r="J19" s="14"/>
      <c r="K19" s="103"/>
      <c r="L19" s="27"/>
      <c r="M19" s="14"/>
      <c r="N19" s="7">
        <v>6</v>
      </c>
      <c r="O19" s="74"/>
      <c r="Q19" s="17" t="s">
        <v>48</v>
      </c>
      <c r="R19" s="18">
        <f>SUM(J19:J144)</f>
        <v>29.5</v>
      </c>
      <c r="S19" s="16">
        <f>SUMIF($A$19:$A$144,S16,$J$19:$J$144)</f>
        <v>15</v>
      </c>
      <c r="T19" s="16">
        <f>SUMIF($A$19:$A$144,T16,$J$19:$J$144)</f>
        <v>11.5</v>
      </c>
      <c r="U19" s="16">
        <f>SUMIF($A$19:$A$144,U16,$J$19:$J$144)</f>
        <v>3</v>
      </c>
      <c r="V19" s="16">
        <f>SUMIF($A$19:$A$144,V16,$J$19:$J$144)</f>
        <v>0</v>
      </c>
      <c r="W19" s="16">
        <f>SUMIF($A$19:$A$144,W16,$J$19:$J$144)</f>
        <v>0</v>
      </c>
    </row>
    <row r="20" spans="1:44" ht="16">
      <c r="A20" t="str">
        <f>LOOKUP(B20,Ztech!$A$1:$A$10,Ztech!$B$1:$B$10)</f>
        <v>L1</v>
      </c>
      <c r="B20" s="2" t="s">
        <v>1</v>
      </c>
      <c r="C20" s="88" t="s">
        <v>58</v>
      </c>
      <c r="D20" s="48"/>
      <c r="E20" s="7">
        <v>6</v>
      </c>
      <c r="F20" s="14">
        <v>40</v>
      </c>
      <c r="G20" s="27"/>
      <c r="H20" s="25">
        <v>6</v>
      </c>
      <c r="I20" s="14"/>
      <c r="J20" s="14"/>
      <c r="K20" s="103"/>
      <c r="L20" s="27"/>
      <c r="M20" s="14"/>
      <c r="N20" s="7">
        <v>6</v>
      </c>
      <c r="O20" s="74"/>
      <c r="Q20" s="17" t="s">
        <v>24</v>
      </c>
      <c r="R20" s="18">
        <f>SUM(K19:K144)</f>
        <v>96</v>
      </c>
      <c r="S20" s="16">
        <f>SUMIF($A$19:$A$144,S$16,$K$19:$K$144)</f>
        <v>14</v>
      </c>
      <c r="T20" s="16">
        <f>SUMIF($A$19:$A$144,T$16,$K$19:$K$144)</f>
        <v>14.5</v>
      </c>
      <c r="U20" s="16">
        <f>SUMIF($A$19:$A$144,U$16,$K$19:$K$144)</f>
        <v>12</v>
      </c>
      <c r="V20" s="16">
        <f>SUMIF($A$19:$A$144,V$16,$K$19:$K$144)</f>
        <v>17.5</v>
      </c>
      <c r="W20" s="16">
        <f>SUMIF($A$19:$A$144,W$16,$K$19:$K$144)</f>
        <v>38</v>
      </c>
    </row>
    <row r="21" spans="1:44">
      <c r="A21" t="str">
        <f>LOOKUP(B21,Ztech!$A$1:$A$10,Ztech!$B$1:$B$10)</f>
        <v>L1</v>
      </c>
      <c r="B21" s="2" t="s">
        <v>1</v>
      </c>
      <c r="C21" s="89" t="s">
        <v>59</v>
      </c>
      <c r="D21" s="48"/>
      <c r="E21" s="7">
        <v>3</v>
      </c>
      <c r="F21" s="14">
        <v>30</v>
      </c>
      <c r="G21" s="27"/>
      <c r="H21" s="25">
        <v>3</v>
      </c>
      <c r="I21" s="14"/>
      <c r="J21" s="14"/>
      <c r="K21" s="103"/>
      <c r="L21" s="27"/>
      <c r="M21" s="14"/>
      <c r="N21" s="7">
        <v>3</v>
      </c>
      <c r="O21" s="74"/>
      <c r="Q21" s="20" t="s">
        <v>29</v>
      </c>
      <c r="R21" s="21"/>
      <c r="S21" s="14">
        <f>SUM(S17:S20)</f>
        <v>71</v>
      </c>
      <c r="T21" s="14">
        <f>SUM(T17:T20)</f>
        <v>72</v>
      </c>
      <c r="U21" s="14">
        <f>SUM(U17:U20)</f>
        <v>73</v>
      </c>
      <c r="V21" s="14">
        <f>SUM(V17:V20)</f>
        <v>76</v>
      </c>
      <c r="W21" s="14">
        <f>SUM(W17:W20)</f>
        <v>68</v>
      </c>
    </row>
    <row r="22" spans="1:44">
      <c r="A22" t="str">
        <f>LOOKUP(B22,Ztech!$A$1:$A$10,Ztech!$B$1:$B$10)</f>
        <v>L1</v>
      </c>
      <c r="B22" s="2" t="s">
        <v>1</v>
      </c>
      <c r="C22" s="89" t="s">
        <v>60</v>
      </c>
      <c r="D22" s="48"/>
      <c r="E22" s="7">
        <v>3</v>
      </c>
      <c r="F22" s="14">
        <v>30</v>
      </c>
      <c r="G22" s="27"/>
      <c r="H22" s="25"/>
      <c r="I22" s="14"/>
      <c r="J22" s="14">
        <v>3</v>
      </c>
      <c r="K22" s="103"/>
      <c r="L22" s="27"/>
      <c r="M22" s="14"/>
      <c r="N22" s="7">
        <v>3</v>
      </c>
      <c r="O22" s="74"/>
      <c r="Q22" s="20" t="s">
        <v>30</v>
      </c>
      <c r="R22" s="21"/>
      <c r="S22" s="22"/>
      <c r="T22" s="22"/>
      <c r="U22" s="19">
        <f>SUM(S21:U21)</f>
        <v>216</v>
      </c>
      <c r="V22" s="22"/>
      <c r="W22" s="19">
        <f>V21+W21</f>
        <v>144</v>
      </c>
    </row>
    <row r="23" spans="1:44" ht="18">
      <c r="A23" t="str">
        <f>LOOKUP(B23,Ztech!$A$1:$A$10,Ztech!$B$1:$B$10)</f>
        <v>L1</v>
      </c>
      <c r="B23" s="2" t="s">
        <v>1</v>
      </c>
      <c r="C23" s="89" t="s">
        <v>61</v>
      </c>
      <c r="D23" s="48"/>
      <c r="E23" s="7">
        <v>4</v>
      </c>
      <c r="F23" s="14">
        <v>40</v>
      </c>
      <c r="G23" s="27"/>
      <c r="H23" s="25"/>
      <c r="I23" s="14">
        <v>4</v>
      </c>
      <c r="J23" s="14"/>
      <c r="K23" s="103"/>
      <c r="L23" s="27"/>
      <c r="M23" s="14"/>
      <c r="N23" s="7">
        <v>4</v>
      </c>
      <c r="O23" s="74"/>
      <c r="Q23" s="20" t="s">
        <v>28</v>
      </c>
      <c r="R23" s="35">
        <f>SUM(R17:R21)</f>
        <v>360</v>
      </c>
      <c r="S23" s="23"/>
      <c r="T23" s="23"/>
      <c r="U23" s="23"/>
      <c r="V23" s="23"/>
      <c r="W23" s="23"/>
    </row>
    <row r="24" spans="1:44">
      <c r="A24" t="str">
        <f>LOOKUP(B24,Ztech!$A$1:$A$10,Ztech!$B$1:$B$10)</f>
        <v>L1</v>
      </c>
      <c r="B24" s="2" t="s">
        <v>1</v>
      </c>
      <c r="C24" s="89" t="s">
        <v>62</v>
      </c>
      <c r="D24" s="48"/>
      <c r="E24" s="7">
        <v>2</v>
      </c>
      <c r="F24" s="14">
        <v>20</v>
      </c>
      <c r="G24" s="27"/>
      <c r="H24" s="25">
        <v>2</v>
      </c>
      <c r="I24" s="14"/>
      <c r="J24" s="14"/>
      <c r="K24" s="103"/>
      <c r="L24" s="27"/>
      <c r="M24" s="14"/>
      <c r="N24" s="7">
        <v>2</v>
      </c>
      <c r="O24" s="74"/>
      <c r="R24" s="34" t="str">
        <f>IF(SUM(E19:E144)=R23,"totaux ECTS OK","erreur sur les totaux ECTS")</f>
        <v>totaux ECTS OK</v>
      </c>
    </row>
    <row r="25" spans="1:44">
      <c r="A25" t="str">
        <f>LOOKUP(B25,Ztech!$A$1:$A$10,Ztech!$B$1:$B$10)</f>
        <v>L1</v>
      </c>
      <c r="B25" s="2" t="s">
        <v>1</v>
      </c>
      <c r="C25" s="89" t="s">
        <v>63</v>
      </c>
      <c r="D25" s="48"/>
      <c r="E25" s="7">
        <v>3</v>
      </c>
      <c r="F25" s="14">
        <v>15</v>
      </c>
      <c r="G25" s="27">
        <v>5</v>
      </c>
      <c r="H25" s="25"/>
      <c r="I25" s="14"/>
      <c r="J25" s="14"/>
      <c r="K25" s="103">
        <v>3</v>
      </c>
      <c r="L25" s="27">
        <v>3</v>
      </c>
      <c r="M25" s="14"/>
      <c r="N25" s="7">
        <v>3</v>
      </c>
      <c r="O25" s="74"/>
      <c r="R25" s="34" t="str">
        <f>IF(SUM(S21:W21)=R23,"répartition ECTS OK","erreur sur répartition ECTS")</f>
        <v>répartition ECTS OK</v>
      </c>
    </row>
    <row r="26" spans="1:44" ht="16">
      <c r="A26" t="str">
        <f>LOOKUP(B26,Ztech!$A$1:$A$10,Ztech!$B$1:$B$10)</f>
        <v>L1</v>
      </c>
      <c r="B26" s="2" t="s">
        <v>1</v>
      </c>
      <c r="C26" s="89" t="s">
        <v>64</v>
      </c>
      <c r="D26" s="48"/>
      <c r="E26" s="7">
        <v>1</v>
      </c>
      <c r="F26" s="14">
        <v>6</v>
      </c>
      <c r="G26" s="27"/>
      <c r="H26" s="25">
        <v>1</v>
      </c>
      <c r="I26" s="14"/>
      <c r="J26" s="14"/>
      <c r="K26" s="103"/>
      <c r="L26" s="27">
        <v>1</v>
      </c>
      <c r="M26" s="14">
        <v>1</v>
      </c>
      <c r="N26" s="7">
        <v>1</v>
      </c>
      <c r="O26" s="74"/>
      <c r="Q26" s="17" t="s">
        <v>53</v>
      </c>
      <c r="R26" s="18">
        <f>SUM(M19:M144)</f>
        <v>43</v>
      </c>
      <c r="S26" s="16">
        <f>SUMIF($A$19:$A$144,S$16,$M$19:$M$144)</f>
        <v>7</v>
      </c>
      <c r="T26" s="16">
        <f>SUMIF($A$19:$A$144,T$16,$M$19:$M$144)</f>
        <v>4</v>
      </c>
      <c r="U26" s="16">
        <f>SUMIF($A$19:$A$144,U$16,$M$19:$M$144)</f>
        <v>7</v>
      </c>
      <c r="V26" s="16">
        <f>SUMIF($A$19:$A$144,V$16,$M$19:$M$144)</f>
        <v>13</v>
      </c>
      <c r="W26" s="16">
        <f>SUMIF($A$19:$A$144,W$16,$M$19:$M$144)</f>
        <v>12</v>
      </c>
      <c r="X26" s="34" t="str">
        <f>IF(SUM(S26:W26)=R26,"totaux ECTS AMS OK","erreur sur les totaux ECTS AMS")</f>
        <v>totaux ECTS AMS OK</v>
      </c>
    </row>
    <row r="27" spans="1:44" ht="16">
      <c r="A27" t="str">
        <f>LOOKUP(B27,Ztech!$A$1:$A$10,Ztech!$B$1:$B$10)</f>
        <v>L1</v>
      </c>
      <c r="B27" s="2" t="s">
        <v>1</v>
      </c>
      <c r="C27" s="89" t="s">
        <v>65</v>
      </c>
      <c r="D27" s="48"/>
      <c r="E27" s="7">
        <v>2</v>
      </c>
      <c r="F27" s="14">
        <v>8</v>
      </c>
      <c r="G27" s="27"/>
      <c r="H27" s="25"/>
      <c r="I27" s="14"/>
      <c r="J27" s="14">
        <v>2</v>
      </c>
      <c r="K27" s="103"/>
      <c r="L27" s="27"/>
      <c r="M27" s="14"/>
      <c r="N27" s="7">
        <v>2</v>
      </c>
      <c r="O27" s="74"/>
      <c r="Q27" s="17" t="s">
        <v>26</v>
      </c>
      <c r="R27" s="18">
        <f>SUM(N19:N144)</f>
        <v>360</v>
      </c>
      <c r="S27" s="16">
        <f>SUMIF($A$19:$A$144,S$16,$N$19:$N$144)</f>
        <v>71</v>
      </c>
      <c r="T27" s="16">
        <f>SUMIF($A$19:$A$144,T$16,$N$19:$N$144)</f>
        <v>72</v>
      </c>
      <c r="U27" s="16">
        <f>SUMIF($A$19:$A$144,U$16,$N$19:$N$144)</f>
        <v>73</v>
      </c>
      <c r="V27" s="16">
        <f>SUMIF($A$19:$A$144,V$16,$N$19:$N$144)</f>
        <v>76</v>
      </c>
      <c r="W27" s="16">
        <f>SUMIF($A$19:$A$144,W$16,$N$19:$N$144)</f>
        <v>68</v>
      </c>
      <c r="X27" s="34" t="str">
        <f>IF(SUM(S27:W27)=R27,"totaux ECTS SD OK","erreur sur les totaux ECTS SD")</f>
        <v>totaux ECTS SD OK</v>
      </c>
    </row>
    <row r="28" spans="1:44" ht="16">
      <c r="A28" t="str">
        <f>LOOKUP(B28,Ztech!$A$1:$A$10,Ztech!$B$1:$B$10)</f>
        <v>L1</v>
      </c>
      <c r="B28" s="2" t="s">
        <v>1</v>
      </c>
      <c r="C28" s="91" t="s">
        <v>162</v>
      </c>
      <c r="D28" s="48"/>
      <c r="E28" s="7">
        <v>3</v>
      </c>
      <c r="F28" s="14">
        <v>40</v>
      </c>
      <c r="G28" s="27"/>
      <c r="H28" s="25"/>
      <c r="I28" s="14"/>
      <c r="J28" s="14"/>
      <c r="K28" s="103">
        <v>3</v>
      </c>
      <c r="L28" s="27">
        <v>3</v>
      </c>
      <c r="M28" s="14"/>
      <c r="N28" s="14">
        <v>3</v>
      </c>
      <c r="O28" s="74"/>
      <c r="Q28" s="17" t="s">
        <v>34</v>
      </c>
      <c r="R28" s="18">
        <f>SUM(L19:L144)</f>
        <v>43.5</v>
      </c>
      <c r="S28" s="16">
        <f>SUMIF($A$19:$A$144,S$16,$L$19:$L$144)</f>
        <v>13</v>
      </c>
      <c r="T28" s="16">
        <f>SUMIF($A$19:$A$144,T$16,$L$19:$L$144)</f>
        <v>10</v>
      </c>
      <c r="U28" s="16">
        <f>SUMIF($A$19:$A$144,U$16,$L$19:$L$144)</f>
        <v>9</v>
      </c>
      <c r="V28" s="16">
        <f>SUMIF($A$19:$A$144,V$16,$L$19:$L$144)</f>
        <v>7.5</v>
      </c>
      <c r="W28" s="16">
        <f>SUMIF($A$19:$A$144,W$16,$L$19:$L$144)</f>
        <v>4</v>
      </c>
      <c r="X28" s="34" t="str">
        <f>IF(SUM(S28:W28)=R28,"totaux ECTS Langue OK","erreur sur les totaux ECTS Langue")</f>
        <v>totaux ECTS Langue OK</v>
      </c>
    </row>
    <row r="29" spans="1:44" ht="15.75" customHeight="1">
      <c r="A29" t="str">
        <f>LOOKUP(B29,Ztech!$A$1:$A$10,Ztech!$B$1:$B$10)</f>
        <v>L1</v>
      </c>
      <c r="B29" s="2" t="s">
        <v>1</v>
      </c>
      <c r="C29" s="91" t="s">
        <v>163</v>
      </c>
      <c r="D29" s="48"/>
      <c r="E29" s="7">
        <v>1</v>
      </c>
      <c r="F29" s="14">
        <v>20</v>
      </c>
      <c r="G29" s="27"/>
      <c r="H29" s="25"/>
      <c r="I29" s="14">
        <v>1</v>
      </c>
      <c r="J29" s="14"/>
      <c r="K29" s="103"/>
      <c r="L29" s="27"/>
      <c r="M29" s="14"/>
      <c r="N29" s="14">
        <v>1</v>
      </c>
      <c r="O29" s="74"/>
    </row>
    <row r="30" spans="1:44">
      <c r="A30" t="str">
        <f>LOOKUP(B30,Ztech!$A$1:$A$10,Ztech!$B$1:$B$10)</f>
        <v>L1</v>
      </c>
      <c r="B30" s="2" t="s">
        <v>1</v>
      </c>
      <c r="C30" s="95"/>
      <c r="D30" s="48"/>
      <c r="E30" s="7"/>
      <c r="F30" s="14"/>
      <c r="G30" s="27"/>
      <c r="H30" s="25"/>
      <c r="I30" s="14"/>
      <c r="J30" s="14"/>
      <c r="K30" s="103"/>
      <c r="L30" s="27"/>
      <c r="M30" s="14"/>
      <c r="N30" s="14"/>
      <c r="O30" s="74"/>
    </row>
    <row r="31" spans="1:44">
      <c r="A31" t="str">
        <f>LOOKUP(B31,Ztech!$A$1:$A$10,Ztech!$B$1:$B$10)</f>
        <v>L1</v>
      </c>
      <c r="B31" s="2" t="s">
        <v>1</v>
      </c>
      <c r="C31" s="95" t="s">
        <v>11</v>
      </c>
      <c r="D31" s="49"/>
      <c r="E31" s="11"/>
      <c r="F31" s="11"/>
      <c r="G31" s="28"/>
      <c r="H31" s="26"/>
      <c r="I31" s="11"/>
      <c r="J31" s="11"/>
      <c r="K31" s="103"/>
      <c r="L31" s="27"/>
      <c r="M31" s="14"/>
      <c r="N31" s="11"/>
      <c r="O31" s="75"/>
    </row>
    <row r="32" spans="1:44" ht="15.75" customHeight="1">
      <c r="A32" t="str">
        <f>LOOKUP(B32,Ztech!$A$1:$A$10,Ztech!$B$1:$B$10)</f>
        <v>L1</v>
      </c>
      <c r="B32" s="2" t="s">
        <v>2</v>
      </c>
      <c r="C32" s="94" t="s">
        <v>66</v>
      </c>
      <c r="D32" s="48"/>
      <c r="E32" s="7">
        <v>6</v>
      </c>
      <c r="F32" s="14">
        <v>40</v>
      </c>
      <c r="G32" s="27"/>
      <c r="H32" s="25"/>
      <c r="I32" s="14"/>
      <c r="J32" s="14">
        <v>6</v>
      </c>
      <c r="K32" s="103"/>
      <c r="L32" s="27"/>
      <c r="M32" s="14"/>
      <c r="N32" s="7">
        <v>6</v>
      </c>
      <c r="O32" s="74"/>
      <c r="Q32" s="68"/>
      <c r="R32" s="67"/>
      <c r="S32" s="67"/>
      <c r="T32" s="67"/>
    </row>
    <row r="33" spans="1:24">
      <c r="A33" t="str">
        <f>LOOKUP(B33,Ztech!$A$1:$A$10,Ztech!$B$1:$B$10)</f>
        <v>L1</v>
      </c>
      <c r="B33" s="2" t="s">
        <v>2</v>
      </c>
      <c r="C33" s="88" t="s">
        <v>67</v>
      </c>
      <c r="D33" s="48"/>
      <c r="E33" s="7">
        <v>6</v>
      </c>
      <c r="F33" s="14">
        <v>40</v>
      </c>
      <c r="G33" s="27"/>
      <c r="H33" s="25"/>
      <c r="I33" s="14">
        <v>6</v>
      </c>
      <c r="J33" s="14"/>
      <c r="K33" s="103"/>
      <c r="L33" s="27"/>
      <c r="M33" s="14"/>
      <c r="N33" s="7">
        <v>6</v>
      </c>
      <c r="O33" s="74"/>
      <c r="R33" s="67"/>
      <c r="S33" s="67"/>
      <c r="T33" s="67"/>
    </row>
    <row r="34" spans="1:24">
      <c r="A34" t="str">
        <f>LOOKUP(B34,Ztech!$A$1:$A$10,Ztech!$B$1:$B$10)</f>
        <v>L1</v>
      </c>
      <c r="B34" s="2" t="s">
        <v>2</v>
      </c>
      <c r="C34" s="89" t="s">
        <v>68</v>
      </c>
      <c r="D34" s="48"/>
      <c r="E34" s="7">
        <v>3</v>
      </c>
      <c r="F34" s="14">
        <v>25</v>
      </c>
      <c r="G34" s="27"/>
      <c r="H34" s="25"/>
      <c r="I34" s="14"/>
      <c r="J34" s="14">
        <v>3</v>
      </c>
      <c r="K34" s="103"/>
      <c r="L34" s="27"/>
      <c r="M34" s="14"/>
      <c r="N34" s="7">
        <v>3</v>
      </c>
      <c r="O34" s="74"/>
      <c r="Q34" s="69"/>
      <c r="R34" s="67"/>
      <c r="S34" s="67"/>
      <c r="T34" s="67"/>
    </row>
    <row r="35" spans="1:24" ht="15.75" customHeight="1">
      <c r="A35" t="str">
        <f>LOOKUP(B35,Ztech!$A$1:$A$10,Ztech!$B$1:$B$10)</f>
        <v>L1</v>
      </c>
      <c r="B35" s="2" t="s">
        <v>2</v>
      </c>
      <c r="C35" s="89" t="s">
        <v>69</v>
      </c>
      <c r="D35" s="48"/>
      <c r="E35" s="7">
        <v>3</v>
      </c>
      <c r="F35" s="14">
        <v>24</v>
      </c>
      <c r="G35" s="27"/>
      <c r="H35" s="25">
        <v>3</v>
      </c>
      <c r="I35" s="14"/>
      <c r="J35" s="14"/>
      <c r="K35" s="103"/>
      <c r="L35" s="27"/>
      <c r="M35" s="14"/>
      <c r="N35" s="7">
        <v>3</v>
      </c>
      <c r="O35" s="74"/>
      <c r="R35" s="67"/>
      <c r="S35" s="67"/>
      <c r="T35" s="67"/>
    </row>
    <row r="36" spans="1:24">
      <c r="A36" t="str">
        <f>LOOKUP(B36,Ztech!$A$1:$A$10,Ztech!$B$1:$B$10)</f>
        <v>L1</v>
      </c>
      <c r="B36" s="2" t="s">
        <v>2</v>
      </c>
      <c r="C36" s="89" t="s">
        <v>70</v>
      </c>
      <c r="D36" s="48"/>
      <c r="E36" s="7">
        <v>3</v>
      </c>
      <c r="F36" s="14">
        <v>25</v>
      </c>
      <c r="G36" s="27"/>
      <c r="H36" s="25"/>
      <c r="I36" s="14">
        <v>3</v>
      </c>
      <c r="J36" s="14"/>
      <c r="K36" s="103"/>
      <c r="L36" s="27"/>
      <c r="M36" s="14"/>
      <c r="N36" s="7">
        <v>3</v>
      </c>
      <c r="O36" s="74"/>
      <c r="R36" s="67"/>
      <c r="S36" s="67"/>
      <c r="T36" s="67"/>
    </row>
    <row r="37" spans="1:24">
      <c r="A37" t="str">
        <f>LOOKUP(B37,Ztech!$A$1:$A$10,Ztech!$B$1:$B$10)</f>
        <v>L1</v>
      </c>
      <c r="B37" s="2" t="s">
        <v>2</v>
      </c>
      <c r="C37" s="89" t="s">
        <v>71</v>
      </c>
      <c r="D37" s="48"/>
      <c r="E37" s="7">
        <v>3</v>
      </c>
      <c r="F37" s="14">
        <v>25</v>
      </c>
      <c r="G37" s="27"/>
      <c r="H37" s="25">
        <v>3</v>
      </c>
      <c r="I37" s="14"/>
      <c r="J37" s="14"/>
      <c r="K37" s="103"/>
      <c r="L37" s="27"/>
      <c r="M37" s="14"/>
      <c r="N37" s="7">
        <v>3</v>
      </c>
      <c r="O37" s="74"/>
      <c r="R37" s="67"/>
      <c r="S37" s="67"/>
      <c r="T37" s="67"/>
    </row>
    <row r="38" spans="1:24">
      <c r="A38" t="str">
        <f>LOOKUP(B38,Ztech!$A$1:$A$10,Ztech!$B$1:$B$10)</f>
        <v>L1</v>
      </c>
      <c r="B38" s="2" t="s">
        <v>2</v>
      </c>
      <c r="C38" s="89" t="s">
        <v>72</v>
      </c>
      <c r="D38" s="48"/>
      <c r="E38" s="7">
        <v>3</v>
      </c>
      <c r="F38" s="14">
        <v>15</v>
      </c>
      <c r="G38" s="27">
        <v>5</v>
      </c>
      <c r="H38" s="25"/>
      <c r="I38" s="14"/>
      <c r="J38" s="14"/>
      <c r="K38" s="103">
        <v>3</v>
      </c>
      <c r="L38" s="27">
        <v>3</v>
      </c>
      <c r="M38" s="14"/>
      <c r="N38" s="7">
        <v>3</v>
      </c>
      <c r="O38" s="74"/>
      <c r="R38" s="67"/>
      <c r="S38" s="67"/>
      <c r="T38" s="67"/>
      <c r="X38" s="2"/>
    </row>
    <row r="39" spans="1:24" ht="15.75" customHeight="1">
      <c r="A39" t="str">
        <f>LOOKUP(B39,Ztech!$A$1:$A$10,Ztech!$B$1:$B$10)</f>
        <v>L1</v>
      </c>
      <c r="B39" s="2" t="s">
        <v>2</v>
      </c>
      <c r="C39" s="89" t="s">
        <v>73</v>
      </c>
      <c r="D39" s="48"/>
      <c r="E39" s="7">
        <v>2</v>
      </c>
      <c r="F39" s="14">
        <v>8</v>
      </c>
      <c r="G39" s="27"/>
      <c r="H39" s="25"/>
      <c r="I39" s="14"/>
      <c r="J39" s="14"/>
      <c r="K39" s="103">
        <v>2</v>
      </c>
      <c r="L39" s="27"/>
      <c r="M39" s="14">
        <v>2</v>
      </c>
      <c r="N39" s="7">
        <v>2</v>
      </c>
      <c r="O39" s="74"/>
      <c r="R39" s="67"/>
      <c r="S39" s="67"/>
      <c r="T39" s="67"/>
    </row>
    <row r="40" spans="1:24">
      <c r="A40" t="str">
        <f>LOOKUP(B40,Ztech!$A$1:$A$10,Ztech!$B$1:$B$10)</f>
        <v>L1</v>
      </c>
      <c r="B40" s="2" t="s">
        <v>2</v>
      </c>
      <c r="C40" s="89" t="s">
        <v>74</v>
      </c>
      <c r="D40" s="48"/>
      <c r="E40" s="7">
        <v>1</v>
      </c>
      <c r="F40" s="14">
        <v>6</v>
      </c>
      <c r="G40" s="27"/>
      <c r="H40" s="25"/>
      <c r="I40" s="14"/>
      <c r="J40" s="14">
        <v>1</v>
      </c>
      <c r="K40" s="103"/>
      <c r="L40" s="27"/>
      <c r="M40" s="14"/>
      <c r="N40" s="7">
        <v>1</v>
      </c>
      <c r="O40" s="74"/>
      <c r="R40" s="67"/>
      <c r="S40" s="67"/>
      <c r="T40" s="67"/>
    </row>
    <row r="41" spans="1:24">
      <c r="A41" t="str">
        <f>LOOKUP(B41,Ztech!$A$1:$A$10,Ztech!$B$1:$B$10)</f>
        <v>L1</v>
      </c>
      <c r="B41" s="2" t="s">
        <v>2</v>
      </c>
      <c r="C41" s="91" t="s">
        <v>164</v>
      </c>
      <c r="D41" s="48"/>
      <c r="E41" s="7">
        <v>4</v>
      </c>
      <c r="F41" s="14"/>
      <c r="G41" s="27">
        <v>40</v>
      </c>
      <c r="H41" s="25"/>
      <c r="I41" s="14">
        <v>4</v>
      </c>
      <c r="J41" s="14"/>
      <c r="K41" s="103"/>
      <c r="L41" s="27"/>
      <c r="M41" s="14">
        <v>4</v>
      </c>
      <c r="N41" s="7">
        <v>4</v>
      </c>
      <c r="O41" s="74"/>
    </row>
    <row r="42" spans="1:24" ht="15.75" customHeight="1">
      <c r="A42" t="str">
        <f>LOOKUP(B42,Ztech!$A$1:$A$10,Ztech!$B$1:$B$10)</f>
        <v>L1</v>
      </c>
      <c r="B42" s="2" t="s">
        <v>2</v>
      </c>
      <c r="C42" s="91" t="s">
        <v>165</v>
      </c>
      <c r="D42" s="48"/>
      <c r="E42" s="7">
        <v>3</v>
      </c>
      <c r="F42" s="14">
        <v>20</v>
      </c>
      <c r="G42" s="27"/>
      <c r="H42" s="25"/>
      <c r="I42" s="14"/>
      <c r="J42" s="14"/>
      <c r="K42" s="103">
        <v>3</v>
      </c>
      <c r="L42" s="27">
        <v>3</v>
      </c>
      <c r="M42" s="14"/>
      <c r="N42" s="7">
        <v>3</v>
      </c>
      <c r="O42" s="74"/>
    </row>
    <row r="43" spans="1:24">
      <c r="A43" t="str">
        <f>LOOKUP(B43,Ztech!$A$1:$A$10,Ztech!$B$1:$B$10)</f>
        <v>L1</v>
      </c>
      <c r="B43" s="2" t="s">
        <v>2</v>
      </c>
      <c r="C43" s="95" t="s">
        <v>11</v>
      </c>
      <c r="D43" s="50"/>
      <c r="E43" s="9"/>
      <c r="F43" s="11"/>
      <c r="G43" s="28"/>
      <c r="H43" s="26"/>
      <c r="I43" s="11"/>
      <c r="J43" s="11"/>
      <c r="K43" s="103"/>
      <c r="L43" s="27"/>
      <c r="M43" s="14"/>
      <c r="N43" s="11"/>
      <c r="O43" s="75"/>
    </row>
    <row r="44" spans="1:24">
      <c r="A44" t="str">
        <f>LOOKUP(B44,Ztech!$A$1:$A$10,Ztech!$B$1:$B$10)</f>
        <v>L2</v>
      </c>
      <c r="B44" s="2" t="s">
        <v>3</v>
      </c>
      <c r="C44" s="94" t="s">
        <v>75</v>
      </c>
      <c r="D44" s="48"/>
      <c r="E44" s="7">
        <v>4</v>
      </c>
      <c r="F44" s="14">
        <v>40</v>
      </c>
      <c r="G44" s="27"/>
      <c r="H44" s="25"/>
      <c r="I44" s="14"/>
      <c r="J44" s="14">
        <v>4</v>
      </c>
      <c r="K44" s="103"/>
      <c r="L44" s="27"/>
      <c r="M44" s="14"/>
      <c r="N44" s="7">
        <v>4</v>
      </c>
      <c r="O44" s="74"/>
    </row>
    <row r="45" spans="1:24" ht="15.75" customHeight="1">
      <c r="A45" t="str">
        <f>LOOKUP(B45,Ztech!$A$1:$A$10,Ztech!$B$1:$B$10)</f>
        <v>L2</v>
      </c>
      <c r="B45" s="2" t="s">
        <v>3</v>
      </c>
      <c r="C45" s="88" t="s">
        <v>76</v>
      </c>
      <c r="D45" s="48"/>
      <c r="E45" s="7">
        <v>2</v>
      </c>
      <c r="F45" s="14">
        <v>20</v>
      </c>
      <c r="G45" s="27"/>
      <c r="H45" s="25"/>
      <c r="I45" s="14">
        <v>2</v>
      </c>
      <c r="J45" s="14"/>
      <c r="K45" s="103"/>
      <c r="L45" s="27"/>
      <c r="M45" s="14"/>
      <c r="N45" s="7">
        <v>2</v>
      </c>
      <c r="O45" s="74"/>
    </row>
    <row r="46" spans="1:24">
      <c r="A46" t="str">
        <f>LOOKUP(B46,Ztech!$A$1:$A$10,Ztech!$B$1:$B$10)</f>
        <v>L2</v>
      </c>
      <c r="B46" s="2" t="s">
        <v>3</v>
      </c>
      <c r="C46" s="88" t="s">
        <v>77</v>
      </c>
      <c r="D46" s="48"/>
      <c r="E46" s="7">
        <v>4</v>
      </c>
      <c r="F46" s="14">
        <v>40</v>
      </c>
      <c r="G46" s="27"/>
      <c r="H46" s="25"/>
      <c r="I46" s="14">
        <v>4</v>
      </c>
      <c r="J46" s="14"/>
      <c r="K46" s="103"/>
      <c r="L46" s="27"/>
      <c r="M46" s="14"/>
      <c r="N46" s="7">
        <v>4</v>
      </c>
      <c r="O46" s="74"/>
    </row>
    <row r="47" spans="1:24" ht="28">
      <c r="A47" t="str">
        <f>LOOKUP(B47,Ztech!$A$1:$A$10,Ztech!$B$1:$B$10)</f>
        <v>L2</v>
      </c>
      <c r="B47" s="2" t="s">
        <v>3</v>
      </c>
      <c r="C47" s="88" t="s">
        <v>78</v>
      </c>
      <c r="D47" s="48"/>
      <c r="E47" s="7">
        <v>2</v>
      </c>
      <c r="F47" s="14">
        <v>20</v>
      </c>
      <c r="G47" s="27"/>
      <c r="H47" s="25">
        <v>2</v>
      </c>
      <c r="I47" s="14"/>
      <c r="J47" s="14"/>
      <c r="K47" s="103"/>
      <c r="L47" s="27"/>
      <c r="M47" s="14"/>
      <c r="N47" s="7">
        <v>2</v>
      </c>
      <c r="O47" s="74"/>
    </row>
    <row r="48" spans="1:24">
      <c r="A48" t="str">
        <f>LOOKUP(B48,Ztech!$A$1:$A$10,Ztech!$B$1:$B$10)</f>
        <v>L2</v>
      </c>
      <c r="B48" s="2" t="s">
        <v>3</v>
      </c>
      <c r="C48" s="89" t="s">
        <v>79</v>
      </c>
      <c r="D48" s="48"/>
      <c r="E48" s="7">
        <v>3</v>
      </c>
      <c r="F48" s="14">
        <v>30</v>
      </c>
      <c r="G48" s="27"/>
      <c r="H48" s="25"/>
      <c r="I48" s="14"/>
      <c r="J48" s="14">
        <v>3</v>
      </c>
      <c r="K48" s="103"/>
      <c r="L48" s="27"/>
      <c r="M48" s="14"/>
      <c r="N48" s="7">
        <v>3</v>
      </c>
      <c r="O48" s="74"/>
    </row>
    <row r="49" spans="1:15">
      <c r="A49" t="str">
        <f>LOOKUP(B49,Ztech!$A$1:$A$10,Ztech!$B$1:$B$10)</f>
        <v>L2</v>
      </c>
      <c r="B49" s="2" t="s">
        <v>3</v>
      </c>
      <c r="C49" s="89" t="s">
        <v>80</v>
      </c>
      <c r="D49" s="48"/>
      <c r="E49" s="7">
        <v>3</v>
      </c>
      <c r="F49" s="14">
        <v>30</v>
      </c>
      <c r="G49" s="27"/>
      <c r="H49" s="25">
        <v>3</v>
      </c>
      <c r="I49" s="14"/>
      <c r="J49" s="14"/>
      <c r="K49" s="103"/>
      <c r="L49" s="27"/>
      <c r="M49" s="14"/>
      <c r="N49" s="7">
        <v>3</v>
      </c>
      <c r="O49" s="74"/>
    </row>
    <row r="50" spans="1:15">
      <c r="A50" t="str">
        <f>LOOKUP(B50,Ztech!$A$1:$A$10,Ztech!$B$1:$B$10)</f>
        <v>L2</v>
      </c>
      <c r="B50" s="2" t="s">
        <v>3</v>
      </c>
      <c r="C50" s="89" t="s">
        <v>81</v>
      </c>
      <c r="D50" s="48"/>
      <c r="E50" s="7">
        <v>3</v>
      </c>
      <c r="F50" s="14">
        <v>30</v>
      </c>
      <c r="G50" s="27"/>
      <c r="H50" s="25"/>
      <c r="I50" s="14"/>
      <c r="J50" s="14">
        <v>3</v>
      </c>
      <c r="K50" s="103"/>
      <c r="L50" s="27"/>
      <c r="M50" s="14"/>
      <c r="N50" s="7">
        <v>3</v>
      </c>
      <c r="O50" s="74"/>
    </row>
    <row r="51" spans="1:15" ht="15.75" customHeight="1">
      <c r="A51" t="str">
        <f>LOOKUP(B51,Ztech!$A$1:$A$10,Ztech!$B$1:$B$10)</f>
        <v>L2</v>
      </c>
      <c r="B51" s="2" t="s">
        <v>3</v>
      </c>
      <c r="C51" s="88" t="s">
        <v>82</v>
      </c>
      <c r="D51" s="48"/>
      <c r="E51" s="7">
        <v>3</v>
      </c>
      <c r="F51" s="14">
        <v>30</v>
      </c>
      <c r="G51" s="27"/>
      <c r="H51" s="25"/>
      <c r="I51" s="14">
        <v>3</v>
      </c>
      <c r="J51" s="14"/>
      <c r="K51" s="103"/>
      <c r="L51" s="27"/>
      <c r="M51" s="14"/>
      <c r="N51" s="7">
        <v>3</v>
      </c>
      <c r="O51" s="74"/>
    </row>
    <row r="52" spans="1:15" ht="15.75" customHeight="1">
      <c r="A52" t="str">
        <f>LOOKUP(B52,Ztech!$A$1:$A$10,Ztech!$B$1:$B$10)</f>
        <v>L2</v>
      </c>
      <c r="B52" s="2" t="s">
        <v>3</v>
      </c>
      <c r="C52" s="89" t="s">
        <v>83</v>
      </c>
      <c r="D52" s="48"/>
      <c r="E52" s="7">
        <v>1.5</v>
      </c>
      <c r="F52" s="14">
        <v>12</v>
      </c>
      <c r="G52" s="27"/>
      <c r="H52" s="25"/>
      <c r="I52" s="14"/>
      <c r="J52" s="14">
        <v>1.5</v>
      </c>
      <c r="K52" s="103"/>
      <c r="L52" s="27"/>
      <c r="M52" s="14"/>
      <c r="N52" s="7">
        <v>1.5</v>
      </c>
      <c r="O52" s="74"/>
    </row>
    <row r="53" spans="1:15" ht="15.75" customHeight="1">
      <c r="A53" t="str">
        <f>LOOKUP(B53,Ztech!$A$1:$A$10,Ztech!$B$1:$B$10)</f>
        <v>L2</v>
      </c>
      <c r="B53" s="2" t="s">
        <v>3</v>
      </c>
      <c r="C53" s="96" t="s">
        <v>38</v>
      </c>
      <c r="D53" s="48"/>
      <c r="E53" s="7">
        <v>1.5</v>
      </c>
      <c r="F53" s="14"/>
      <c r="G53" s="27"/>
      <c r="H53" s="25"/>
      <c r="I53" s="14"/>
      <c r="J53" s="14"/>
      <c r="K53" s="103">
        <v>1.5</v>
      </c>
      <c r="L53" s="27"/>
      <c r="M53" s="14">
        <v>1.5</v>
      </c>
      <c r="N53" s="7">
        <v>1.5</v>
      </c>
      <c r="O53" s="74"/>
    </row>
    <row r="54" spans="1:15" ht="15.75" customHeight="1">
      <c r="A54" t="str">
        <f>LOOKUP(B54,Ztech!$A$1:$A$10,Ztech!$B$1:$B$10)</f>
        <v>L2</v>
      </c>
      <c r="B54" s="2" t="s">
        <v>3</v>
      </c>
      <c r="C54" s="89" t="s">
        <v>84</v>
      </c>
      <c r="D54" s="48">
        <v>1.5</v>
      </c>
      <c r="E54" s="7"/>
      <c r="F54" s="14">
        <v>15</v>
      </c>
      <c r="G54" s="27"/>
      <c r="H54" s="25"/>
      <c r="I54" s="14"/>
      <c r="J54" s="14"/>
      <c r="K54" s="103"/>
      <c r="L54" s="27"/>
      <c r="M54" s="14"/>
      <c r="N54" s="14"/>
      <c r="O54" s="74"/>
    </row>
    <row r="55" spans="1:15" ht="15.75" customHeight="1">
      <c r="A55" t="str">
        <f>LOOKUP(B55,Ztech!$A$1:$A$10,Ztech!$B$1:$B$10)</f>
        <v>L2</v>
      </c>
      <c r="B55" s="2" t="s">
        <v>3</v>
      </c>
      <c r="C55" s="89" t="s">
        <v>85</v>
      </c>
      <c r="D55" s="48">
        <v>1.5</v>
      </c>
      <c r="E55" s="7"/>
      <c r="F55" s="14">
        <v>12</v>
      </c>
      <c r="G55" s="27"/>
      <c r="H55" s="25"/>
      <c r="I55" s="14"/>
      <c r="J55" s="14"/>
      <c r="K55" s="103"/>
      <c r="L55" s="27"/>
      <c r="M55" s="14"/>
      <c r="N55" s="14"/>
      <c r="O55" s="74"/>
    </row>
    <row r="56" spans="1:15" ht="15.75" customHeight="1">
      <c r="A56" t="str">
        <f>LOOKUP(B56,Ztech!$A$1:$A$10,Ztech!$B$1:$B$10)</f>
        <v>L2</v>
      </c>
      <c r="B56" s="2" t="s">
        <v>3</v>
      </c>
      <c r="C56" s="89" t="s">
        <v>86</v>
      </c>
      <c r="D56" s="48">
        <v>1.5</v>
      </c>
      <c r="E56" s="7"/>
      <c r="F56" s="14">
        <v>22</v>
      </c>
      <c r="G56" s="27"/>
      <c r="H56" s="25"/>
      <c r="I56" s="14"/>
      <c r="J56" s="14"/>
      <c r="K56" s="103"/>
      <c r="L56" s="27"/>
      <c r="M56" s="14"/>
      <c r="N56" s="14"/>
      <c r="O56" s="74"/>
    </row>
    <row r="57" spans="1:15">
      <c r="A57" t="str">
        <f>LOOKUP(B57,Ztech!$A$1:$A$10,Ztech!$B$1:$B$10)</f>
        <v>L2</v>
      </c>
      <c r="B57" s="2" t="s">
        <v>3</v>
      </c>
      <c r="C57" s="89" t="s">
        <v>87</v>
      </c>
      <c r="D57" s="48"/>
      <c r="E57" s="7">
        <v>3</v>
      </c>
      <c r="F57" s="14">
        <v>15</v>
      </c>
      <c r="G57" s="27">
        <v>5</v>
      </c>
      <c r="H57" s="25"/>
      <c r="I57" s="14"/>
      <c r="J57" s="14"/>
      <c r="K57" s="103">
        <v>3</v>
      </c>
      <c r="L57" s="27">
        <v>3</v>
      </c>
      <c r="M57" s="14"/>
      <c r="N57" s="7">
        <v>3</v>
      </c>
      <c r="O57" s="74"/>
    </row>
    <row r="58" spans="1:15">
      <c r="A58" t="str">
        <f>LOOKUP(B58,Ztech!$A$1:$A$10,Ztech!$B$1:$B$10)</f>
        <v>L2</v>
      </c>
      <c r="B58" s="2" t="s">
        <v>3</v>
      </c>
      <c r="C58" s="91" t="s">
        <v>166</v>
      </c>
      <c r="D58" s="48"/>
      <c r="E58" s="7">
        <v>2</v>
      </c>
      <c r="F58" s="14">
        <v>20</v>
      </c>
      <c r="G58" s="27"/>
      <c r="H58" s="25"/>
      <c r="I58" s="14"/>
      <c r="J58" s="14"/>
      <c r="K58" s="103">
        <v>2</v>
      </c>
      <c r="L58" s="27">
        <v>2</v>
      </c>
      <c r="M58" s="14"/>
      <c r="N58" s="7">
        <v>2</v>
      </c>
      <c r="O58" s="74"/>
    </row>
    <row r="59" spans="1:15">
      <c r="A59" t="str">
        <f>LOOKUP(B59,Ztech!$A$1:$A$10,Ztech!$B$1:$B$10)</f>
        <v>L2</v>
      </c>
      <c r="B59" s="2" t="s">
        <v>3</v>
      </c>
      <c r="C59" s="91" t="s">
        <v>167</v>
      </c>
      <c r="D59" s="48"/>
      <c r="E59" s="7">
        <v>1</v>
      </c>
      <c r="F59" s="14">
        <v>10</v>
      </c>
      <c r="G59" s="27"/>
      <c r="H59" s="25"/>
      <c r="I59" s="14">
        <v>1</v>
      </c>
      <c r="J59" s="14"/>
      <c r="K59" s="103"/>
      <c r="L59" s="27"/>
      <c r="M59" s="14">
        <v>1</v>
      </c>
      <c r="N59" s="7">
        <v>1</v>
      </c>
      <c r="O59" s="74"/>
    </row>
    <row r="60" spans="1:15" ht="15.75" customHeight="1">
      <c r="A60" t="str">
        <f>LOOKUP(B60,Ztech!$A$1:$A$10,Ztech!$B$1:$B$10)</f>
        <v>L2</v>
      </c>
      <c r="B60" s="2" t="s">
        <v>3</v>
      </c>
      <c r="C60" s="91" t="s">
        <v>168</v>
      </c>
      <c r="D60" s="48"/>
      <c r="E60" s="7">
        <v>2</v>
      </c>
      <c r="F60" s="14">
        <v>20</v>
      </c>
      <c r="G60" s="27"/>
      <c r="H60" s="25">
        <v>2</v>
      </c>
      <c r="I60" s="14"/>
      <c r="J60" s="14"/>
      <c r="K60" s="103"/>
      <c r="L60" s="27"/>
      <c r="M60" s="14"/>
      <c r="N60" s="7">
        <v>2</v>
      </c>
      <c r="O60" s="74"/>
    </row>
    <row r="61" spans="1:15">
      <c r="A61" t="str">
        <f>LOOKUP(B61,Ztech!$A$1:$A$10,Ztech!$B$1:$B$10)</f>
        <v>L2</v>
      </c>
      <c r="B61" s="2" t="s">
        <v>3</v>
      </c>
      <c r="C61" s="95" t="s">
        <v>11</v>
      </c>
      <c r="D61" s="49"/>
      <c r="E61" s="11"/>
      <c r="F61" s="11"/>
      <c r="G61" s="28"/>
      <c r="H61" s="26"/>
      <c r="I61" s="11"/>
      <c r="J61" s="11"/>
      <c r="K61" s="103"/>
      <c r="L61" s="27"/>
      <c r="M61" s="14"/>
      <c r="N61" s="11"/>
      <c r="O61" s="75"/>
    </row>
    <row r="62" spans="1:15">
      <c r="A62" t="str">
        <f>LOOKUP(B62,Ztech!$A$1:$A$10,Ztech!$B$1:$B$10)</f>
        <v>L2</v>
      </c>
      <c r="B62" s="2" t="s">
        <v>4</v>
      </c>
      <c r="C62" s="94" t="s">
        <v>88</v>
      </c>
      <c r="D62" s="48"/>
      <c r="E62" s="7">
        <v>3</v>
      </c>
      <c r="F62" s="14">
        <v>30</v>
      </c>
      <c r="G62" s="27"/>
      <c r="H62" s="25">
        <v>3</v>
      </c>
      <c r="I62" s="14"/>
      <c r="J62" s="14"/>
      <c r="K62" s="103"/>
      <c r="L62" s="27"/>
      <c r="M62" s="14"/>
      <c r="N62" s="7">
        <v>3</v>
      </c>
      <c r="O62" s="74"/>
    </row>
    <row r="63" spans="1:15" ht="15.75" customHeight="1">
      <c r="A63" t="str">
        <f>LOOKUP(B63,Ztech!$A$1:$A$10,Ztech!$B$1:$B$10)</f>
        <v>L2</v>
      </c>
      <c r="B63" s="2" t="s">
        <v>4</v>
      </c>
      <c r="C63" s="89" t="s">
        <v>89</v>
      </c>
      <c r="D63" s="48"/>
      <c r="E63" s="7">
        <v>3</v>
      </c>
      <c r="F63" s="14">
        <v>30</v>
      </c>
      <c r="G63" s="27"/>
      <c r="H63" s="25"/>
      <c r="I63" s="14">
        <v>3</v>
      </c>
      <c r="J63" s="14"/>
      <c r="K63" s="103"/>
      <c r="L63" s="27"/>
      <c r="M63" s="14"/>
      <c r="N63" s="7">
        <v>3</v>
      </c>
      <c r="O63" s="74"/>
    </row>
    <row r="64" spans="1:15">
      <c r="A64" t="str">
        <f>LOOKUP(B64,Ztech!$A$1:$A$10,Ztech!$B$1:$B$10)</f>
        <v>L2</v>
      </c>
      <c r="B64" s="2" t="s">
        <v>4</v>
      </c>
      <c r="C64" s="100" t="s">
        <v>90</v>
      </c>
      <c r="D64" s="48"/>
      <c r="E64" s="7">
        <v>3</v>
      </c>
      <c r="F64" s="14">
        <v>30</v>
      </c>
      <c r="G64" s="27"/>
      <c r="H64" s="25">
        <v>3</v>
      </c>
      <c r="I64" s="14"/>
      <c r="J64" s="14"/>
      <c r="K64" s="103"/>
      <c r="L64" s="27"/>
      <c r="M64" s="14"/>
      <c r="N64" s="7">
        <v>3</v>
      </c>
      <c r="O64" s="74"/>
    </row>
    <row r="65" spans="1:15" ht="28">
      <c r="A65" t="str">
        <f>LOOKUP(B65,Ztech!$A$1:$A$10,Ztech!$B$1:$B$10)</f>
        <v>L2</v>
      </c>
      <c r="B65" s="2" t="s">
        <v>4</v>
      </c>
      <c r="C65" s="88" t="s">
        <v>91</v>
      </c>
      <c r="D65" s="48"/>
      <c r="E65" s="7">
        <v>3</v>
      </c>
      <c r="F65" s="14">
        <v>30</v>
      </c>
      <c r="G65" s="27"/>
      <c r="H65" s="25"/>
      <c r="I65" s="14">
        <v>3</v>
      </c>
      <c r="J65" s="14"/>
      <c r="K65" s="103"/>
      <c r="L65" s="27"/>
      <c r="M65" s="14"/>
      <c r="N65" s="7">
        <v>3</v>
      </c>
      <c r="O65" s="74"/>
    </row>
    <row r="66" spans="1:15">
      <c r="A66" t="str">
        <f>LOOKUP(B66,Ztech!$A$1:$A$10,Ztech!$B$1:$B$10)</f>
        <v>L2</v>
      </c>
      <c r="B66" s="2" t="s">
        <v>4</v>
      </c>
      <c r="C66" s="89" t="s">
        <v>92</v>
      </c>
      <c r="D66" s="48"/>
      <c r="E66" s="7">
        <v>3</v>
      </c>
      <c r="F66" s="14">
        <v>30</v>
      </c>
      <c r="G66" s="27"/>
      <c r="H66" s="25">
        <v>3</v>
      </c>
      <c r="I66" s="14"/>
      <c r="J66" s="14"/>
      <c r="K66" s="103"/>
      <c r="L66" s="27"/>
      <c r="M66" s="14"/>
      <c r="N66" s="7">
        <v>3</v>
      </c>
      <c r="O66" s="74"/>
    </row>
    <row r="67" spans="1:15">
      <c r="A67" t="str">
        <f>LOOKUP(B67,Ztech!$A$1:$A$10,Ztech!$B$1:$B$10)</f>
        <v>L2</v>
      </c>
      <c r="B67" s="2" t="s">
        <v>4</v>
      </c>
      <c r="C67" s="89" t="s">
        <v>145</v>
      </c>
      <c r="D67" s="48"/>
      <c r="E67" s="7">
        <v>3</v>
      </c>
      <c r="F67" s="14">
        <v>30</v>
      </c>
      <c r="G67" s="27"/>
      <c r="H67" s="25">
        <v>3</v>
      </c>
      <c r="I67" s="14"/>
      <c r="J67" s="14"/>
      <c r="K67" s="103"/>
      <c r="L67" s="27"/>
      <c r="M67" s="14"/>
      <c r="N67" s="7">
        <v>3</v>
      </c>
      <c r="O67" s="74"/>
    </row>
    <row r="68" spans="1:15">
      <c r="A68" t="str">
        <f>LOOKUP(B68,Ztech!$A$1:$A$10,Ztech!$B$1:$B$10)</f>
        <v>L2</v>
      </c>
      <c r="B68" s="2" t="s">
        <v>4</v>
      </c>
      <c r="C68" s="98" t="s">
        <v>146</v>
      </c>
      <c r="D68" s="48"/>
      <c r="E68" s="7">
        <v>6</v>
      </c>
      <c r="F68" s="14">
        <v>60</v>
      </c>
      <c r="G68" s="27"/>
      <c r="H68" s="25"/>
      <c r="I68" s="14">
        <v>6</v>
      </c>
      <c r="J68" s="14"/>
      <c r="K68" s="103"/>
      <c r="L68" s="27"/>
      <c r="M68" s="14"/>
      <c r="N68" s="7">
        <v>6</v>
      </c>
      <c r="O68" s="74"/>
    </row>
    <row r="69" spans="1:15">
      <c r="A69" t="str">
        <f>LOOKUP(B69,Ztech!$A$1:$A$10,Ztech!$B$1:$B$10)</f>
        <v>L2</v>
      </c>
      <c r="B69" s="2" t="s">
        <v>4</v>
      </c>
      <c r="C69" s="98" t="s">
        <v>93</v>
      </c>
      <c r="D69" s="48"/>
      <c r="E69" s="7">
        <v>1.5</v>
      </c>
      <c r="F69" s="14">
        <v>12</v>
      </c>
      <c r="G69" s="27"/>
      <c r="H69" s="25"/>
      <c r="I69" s="14">
        <v>1.5</v>
      </c>
      <c r="J69" s="14"/>
      <c r="K69" s="103"/>
      <c r="L69" s="27"/>
      <c r="M69" s="14"/>
      <c r="N69" s="7">
        <v>1.5</v>
      </c>
      <c r="O69" s="74"/>
    </row>
    <row r="70" spans="1:15" ht="15.75" customHeight="1">
      <c r="A70" t="str">
        <f>LOOKUP(B70,Ztech!$A$1:$A$10,Ztech!$B$1:$B$10)</f>
        <v>L2</v>
      </c>
      <c r="B70" s="2" t="s">
        <v>4</v>
      </c>
      <c r="C70" s="89" t="s">
        <v>94</v>
      </c>
      <c r="D70" s="48"/>
      <c r="E70" s="7">
        <v>1.5</v>
      </c>
      <c r="F70" s="14">
        <v>12</v>
      </c>
      <c r="G70" s="27"/>
      <c r="H70" s="25"/>
      <c r="I70" s="14">
        <v>1.5</v>
      </c>
      <c r="J70" s="14"/>
      <c r="K70" s="103"/>
      <c r="L70" s="27"/>
      <c r="M70" s="14">
        <v>1.5</v>
      </c>
      <c r="N70" s="7">
        <v>1.5</v>
      </c>
      <c r="O70" s="74"/>
    </row>
    <row r="71" spans="1:15">
      <c r="A71" t="str">
        <f>LOOKUP(B71,Ztech!$A$1:$A$10,Ztech!$B$1:$B$10)</f>
        <v>L2</v>
      </c>
      <c r="B71" s="2" t="s">
        <v>4</v>
      </c>
      <c r="C71" s="89" t="s">
        <v>95</v>
      </c>
      <c r="D71" s="48"/>
      <c r="E71" s="7">
        <v>3</v>
      </c>
      <c r="F71" s="14">
        <v>15</v>
      </c>
      <c r="G71" s="27">
        <v>5</v>
      </c>
      <c r="H71" s="25"/>
      <c r="I71" s="14"/>
      <c r="J71" s="14"/>
      <c r="K71" s="103">
        <v>3</v>
      </c>
      <c r="L71" s="27">
        <v>3</v>
      </c>
      <c r="M71" s="14"/>
      <c r="N71" s="7">
        <v>3</v>
      </c>
      <c r="O71" s="74"/>
    </row>
    <row r="72" spans="1:15">
      <c r="A72" t="str">
        <f>LOOKUP(B72,Ztech!$A$1:$A$10,Ztech!$B$1:$B$10)</f>
        <v>L2</v>
      </c>
      <c r="B72" s="2" t="s">
        <v>4</v>
      </c>
      <c r="C72" s="91" t="s">
        <v>169</v>
      </c>
      <c r="D72" s="48"/>
      <c r="E72" s="7">
        <v>2</v>
      </c>
      <c r="F72" s="14">
        <v>20</v>
      </c>
      <c r="G72" s="27"/>
      <c r="H72" s="25"/>
      <c r="I72" s="14"/>
      <c r="J72" s="14"/>
      <c r="K72" s="103">
        <v>2</v>
      </c>
      <c r="L72" s="27">
        <v>2</v>
      </c>
      <c r="M72" s="14"/>
      <c r="N72" s="7">
        <v>2</v>
      </c>
      <c r="O72" s="74"/>
    </row>
    <row r="73" spans="1:15">
      <c r="A73" t="str">
        <f>LOOKUP(B73,Ztech!$A$1:$A$10,Ztech!$B$1:$B$10)</f>
        <v>L2</v>
      </c>
      <c r="B73" s="2" t="s">
        <v>4</v>
      </c>
      <c r="C73" s="91" t="s">
        <v>170</v>
      </c>
      <c r="D73" s="48"/>
      <c r="E73" s="7">
        <v>2</v>
      </c>
      <c r="F73" s="14">
        <v>20</v>
      </c>
      <c r="G73" s="27"/>
      <c r="H73" s="25">
        <v>2</v>
      </c>
      <c r="I73" s="14"/>
      <c r="J73" s="14"/>
      <c r="K73" s="103"/>
      <c r="L73" s="27"/>
      <c r="M73" s="14"/>
      <c r="N73" s="7">
        <v>2</v>
      </c>
      <c r="O73" s="74"/>
    </row>
    <row r="74" spans="1:15" ht="15.75" customHeight="1">
      <c r="A74" t="str">
        <f>LOOKUP(B74,Ztech!$A$1:$A$10,Ztech!$B$1:$B$10)</f>
        <v>L2</v>
      </c>
      <c r="B74" s="2" t="s">
        <v>4</v>
      </c>
      <c r="C74" s="91" t="s">
        <v>171</v>
      </c>
      <c r="D74" s="48"/>
      <c r="E74" s="7">
        <v>3</v>
      </c>
      <c r="F74" s="14"/>
      <c r="G74" s="27"/>
      <c r="H74" s="25"/>
      <c r="I74" s="14"/>
      <c r="J74" s="14"/>
      <c r="K74" s="103">
        <v>3</v>
      </c>
      <c r="L74" s="27"/>
      <c r="M74" s="14"/>
      <c r="N74" s="7">
        <v>3</v>
      </c>
      <c r="O74" s="74" t="s">
        <v>149</v>
      </c>
    </row>
    <row r="75" spans="1:15">
      <c r="A75" t="str">
        <f>LOOKUP(B75,Ztech!$A$1:$A$10,Ztech!$B$1:$B$10)</f>
        <v>L2</v>
      </c>
      <c r="B75" s="2" t="s">
        <v>4</v>
      </c>
      <c r="C75" s="95" t="s">
        <v>11</v>
      </c>
      <c r="D75" s="50"/>
      <c r="E75" s="9"/>
      <c r="F75" s="11"/>
      <c r="G75" s="28"/>
      <c r="H75" s="26"/>
      <c r="I75" s="11"/>
      <c r="J75" s="11"/>
      <c r="K75" s="103"/>
      <c r="L75" s="27"/>
      <c r="M75" s="14"/>
      <c r="N75" s="11"/>
      <c r="O75" s="75"/>
    </row>
    <row r="76" spans="1:15">
      <c r="A76" t="str">
        <f>LOOKUP(B76,Ztech!$A$1:$A$10,Ztech!$B$1:$B$10)</f>
        <v>L3</v>
      </c>
      <c r="B76" s="2" t="s">
        <v>5</v>
      </c>
      <c r="C76" s="94" t="s">
        <v>96</v>
      </c>
      <c r="D76" s="48"/>
      <c r="E76" s="7">
        <v>6</v>
      </c>
      <c r="F76" s="14">
        <v>60</v>
      </c>
      <c r="G76" s="27"/>
      <c r="H76" s="25"/>
      <c r="I76" s="14">
        <v>6</v>
      </c>
      <c r="J76" s="14"/>
      <c r="K76" s="103"/>
      <c r="L76" s="27"/>
      <c r="M76" s="14"/>
      <c r="N76" s="7">
        <v>6</v>
      </c>
      <c r="O76" s="74"/>
    </row>
    <row r="77" spans="1:15" ht="15.75" customHeight="1">
      <c r="A77" t="str">
        <f>LOOKUP(B77,Ztech!$A$1:$A$10,Ztech!$B$1:$B$10)</f>
        <v>L3</v>
      </c>
      <c r="B77" s="2" t="s">
        <v>5</v>
      </c>
      <c r="C77" s="88" t="s">
        <v>97</v>
      </c>
      <c r="D77" s="48"/>
      <c r="E77" s="7">
        <v>3</v>
      </c>
      <c r="F77" s="14">
        <v>30</v>
      </c>
      <c r="G77" s="27"/>
      <c r="H77" s="25"/>
      <c r="I77" s="14">
        <v>3</v>
      </c>
      <c r="J77" s="14"/>
      <c r="K77" s="103"/>
      <c r="L77" s="27"/>
      <c r="M77" s="14"/>
      <c r="N77" s="7">
        <v>3</v>
      </c>
      <c r="O77" s="74"/>
    </row>
    <row r="78" spans="1:15" ht="15.75" customHeight="1">
      <c r="A78" t="str">
        <f>LOOKUP(B78,Ztech!$A$1:$A$10,Ztech!$B$1:$B$10)</f>
        <v>L3</v>
      </c>
      <c r="B78" s="2" t="s">
        <v>5</v>
      </c>
      <c r="C78" s="88" t="s">
        <v>98</v>
      </c>
      <c r="D78" s="48"/>
      <c r="E78" s="7">
        <v>3</v>
      </c>
      <c r="F78" s="14">
        <v>30</v>
      </c>
      <c r="G78" s="27"/>
      <c r="H78" s="25"/>
      <c r="I78" s="14"/>
      <c r="J78" s="14">
        <v>3</v>
      </c>
      <c r="K78" s="103"/>
      <c r="L78" s="27"/>
      <c r="M78" s="14"/>
      <c r="N78" s="7">
        <v>3</v>
      </c>
      <c r="O78" s="74"/>
    </row>
    <row r="79" spans="1:15" ht="15.75" customHeight="1">
      <c r="A79" t="str">
        <f>LOOKUP(B79,Ztech!$A$1:$A$10,Ztech!$B$1:$B$10)</f>
        <v>L3</v>
      </c>
      <c r="B79" s="2" t="s">
        <v>5</v>
      </c>
      <c r="C79" s="89" t="s">
        <v>99</v>
      </c>
      <c r="D79" s="48"/>
      <c r="E79" s="7">
        <v>3</v>
      </c>
      <c r="F79" s="14">
        <v>30</v>
      </c>
      <c r="G79" s="27"/>
      <c r="H79" s="25"/>
      <c r="I79" s="14">
        <v>3</v>
      </c>
      <c r="J79" s="14"/>
      <c r="K79" s="103"/>
      <c r="L79" s="27"/>
      <c r="M79" s="14"/>
      <c r="N79" s="7">
        <v>3</v>
      </c>
      <c r="O79" s="74"/>
    </row>
    <row r="80" spans="1:15">
      <c r="A80" t="str">
        <f>LOOKUP(B80,Ztech!$A$1:$A$10,Ztech!$B$1:$B$10)</f>
        <v>L3</v>
      </c>
      <c r="B80" s="2" t="s">
        <v>5</v>
      </c>
      <c r="C80" s="90" t="s">
        <v>100</v>
      </c>
      <c r="D80" s="48"/>
      <c r="E80" s="7">
        <v>3</v>
      </c>
      <c r="F80" s="14">
        <v>30</v>
      </c>
      <c r="G80" s="27"/>
      <c r="H80" s="25"/>
      <c r="I80" s="14">
        <v>3</v>
      </c>
      <c r="J80" s="14"/>
      <c r="K80" s="103"/>
      <c r="L80" s="27"/>
      <c r="M80" s="14"/>
      <c r="N80" s="7">
        <v>3</v>
      </c>
      <c r="O80" s="74"/>
    </row>
    <row r="81" spans="1:15">
      <c r="A81" t="str">
        <f>LOOKUP(B81,Ztech!$A$1:$A$10,Ztech!$B$1:$B$10)</f>
        <v>L3</v>
      </c>
      <c r="B81" s="2" t="s">
        <v>5</v>
      </c>
      <c r="C81" s="98" t="s">
        <v>101</v>
      </c>
      <c r="D81" s="48"/>
      <c r="E81" s="7">
        <v>3</v>
      </c>
      <c r="F81" s="14">
        <v>30</v>
      </c>
      <c r="G81" s="27"/>
      <c r="H81" s="25"/>
      <c r="I81" s="14">
        <v>3</v>
      </c>
      <c r="J81" s="14"/>
      <c r="K81" s="103"/>
      <c r="L81" s="27"/>
      <c r="M81" s="14"/>
      <c r="N81" s="7">
        <v>3</v>
      </c>
      <c r="O81" s="74"/>
    </row>
    <row r="82" spans="1:15">
      <c r="A82" t="str">
        <f>LOOKUP(B82,Ztech!$A$1:$A$10,Ztech!$B$1:$B$10)</f>
        <v>L3</v>
      </c>
      <c r="B82" s="2" t="s">
        <v>5</v>
      </c>
      <c r="C82" s="88" t="s">
        <v>102</v>
      </c>
      <c r="D82" s="48"/>
      <c r="E82" s="7">
        <v>3</v>
      </c>
      <c r="F82" s="14">
        <v>30</v>
      </c>
      <c r="G82" s="27"/>
      <c r="H82" s="25"/>
      <c r="I82" s="14">
        <v>3</v>
      </c>
      <c r="J82" s="14"/>
      <c r="K82" s="103"/>
      <c r="L82" s="27"/>
      <c r="M82" s="14"/>
      <c r="N82" s="7">
        <v>3</v>
      </c>
      <c r="O82" s="74"/>
    </row>
    <row r="83" spans="1:15" ht="15.75" customHeight="1">
      <c r="A83" t="str">
        <f>LOOKUP(B83,Ztech!$A$1:$A$10,Ztech!$B$1:$B$10)</f>
        <v>L3</v>
      </c>
      <c r="B83" s="2" t="s">
        <v>5</v>
      </c>
      <c r="C83" s="89" t="s">
        <v>103</v>
      </c>
      <c r="D83" s="48"/>
      <c r="E83" s="7">
        <v>3</v>
      </c>
      <c r="F83" s="14">
        <v>15</v>
      </c>
      <c r="G83" s="27">
        <v>5</v>
      </c>
      <c r="H83" s="25"/>
      <c r="I83" s="14"/>
      <c r="J83" s="14"/>
      <c r="K83" s="103">
        <v>3</v>
      </c>
      <c r="L83" s="27">
        <v>3</v>
      </c>
      <c r="M83" s="14"/>
      <c r="N83" s="7">
        <v>3</v>
      </c>
      <c r="O83" s="74"/>
    </row>
    <row r="84" spans="1:15">
      <c r="A84" t="str">
        <f>LOOKUP(B84,Ztech!$A$1:$A$10,Ztech!$B$1:$B$10)</f>
        <v>L3</v>
      </c>
      <c r="B84" s="2" t="s">
        <v>5</v>
      </c>
      <c r="C84" s="89" t="s">
        <v>104</v>
      </c>
      <c r="D84" s="48"/>
      <c r="E84" s="7">
        <v>3</v>
      </c>
      <c r="F84" s="14">
        <v>20</v>
      </c>
      <c r="G84" s="27"/>
      <c r="H84" s="25"/>
      <c r="I84" s="14">
        <v>3</v>
      </c>
      <c r="J84" s="14"/>
      <c r="K84" s="103"/>
      <c r="L84" s="27"/>
      <c r="M84" s="14">
        <v>3</v>
      </c>
      <c r="N84" s="7">
        <v>3</v>
      </c>
      <c r="O84" s="74"/>
    </row>
    <row r="85" spans="1:15">
      <c r="A85" t="str">
        <f>LOOKUP(B85,Ztech!$A$1:$A$10,Ztech!$B$1:$B$10)</f>
        <v>L3</v>
      </c>
      <c r="B85" s="2" t="s">
        <v>5</v>
      </c>
      <c r="C85" s="91" t="s">
        <v>172</v>
      </c>
      <c r="D85" s="48"/>
      <c r="E85" s="7">
        <v>2</v>
      </c>
      <c r="F85" s="14">
        <v>20</v>
      </c>
      <c r="G85" s="27"/>
      <c r="H85" s="25"/>
      <c r="I85" s="14"/>
      <c r="J85" s="14"/>
      <c r="K85" s="103">
        <v>2</v>
      </c>
      <c r="L85" s="27">
        <v>2</v>
      </c>
      <c r="M85" s="14"/>
      <c r="N85" s="7">
        <v>2</v>
      </c>
      <c r="O85" s="74"/>
    </row>
    <row r="86" spans="1:15" ht="15.75" customHeight="1">
      <c r="A86" t="str">
        <f>LOOKUP(B86,Ztech!$A$1:$A$10,Ztech!$B$1:$B$10)</f>
        <v>L3</v>
      </c>
      <c r="B86" s="2" t="s">
        <v>5</v>
      </c>
      <c r="C86" s="91" t="s">
        <v>173</v>
      </c>
      <c r="D86" s="48"/>
      <c r="E86" s="7">
        <v>2</v>
      </c>
      <c r="F86" s="14">
        <v>20</v>
      </c>
      <c r="G86" s="27"/>
      <c r="H86" s="25"/>
      <c r="I86" s="14">
        <v>2</v>
      </c>
      <c r="J86" s="14"/>
      <c r="K86" s="103"/>
      <c r="L86" s="27"/>
      <c r="M86" s="14">
        <v>2</v>
      </c>
      <c r="N86" s="7">
        <v>2</v>
      </c>
      <c r="O86" s="74"/>
    </row>
    <row r="87" spans="1:15">
      <c r="A87" t="str">
        <f>LOOKUP(B87,Ztech!$A$1:$A$10,Ztech!$B$1:$B$10)</f>
        <v>L3</v>
      </c>
      <c r="B87" s="2" t="s">
        <v>5</v>
      </c>
      <c r="C87" s="95" t="s">
        <v>11</v>
      </c>
      <c r="D87" s="49"/>
      <c r="E87" s="11"/>
      <c r="F87" s="11"/>
      <c r="G87" s="28"/>
      <c r="H87" s="26"/>
      <c r="I87" s="11"/>
      <c r="J87" s="11"/>
      <c r="K87" s="103"/>
      <c r="L87" s="27"/>
      <c r="M87" s="14"/>
      <c r="N87" s="11"/>
      <c r="O87" s="75"/>
    </row>
    <row r="88" spans="1:15">
      <c r="A88" t="str">
        <f>LOOKUP(B88,Ztech!$A$1:$A$10,Ztech!$B$1:$B$10)</f>
        <v>L3</v>
      </c>
      <c r="B88" s="2" t="s">
        <v>6</v>
      </c>
      <c r="C88" s="94" t="s">
        <v>105</v>
      </c>
      <c r="D88" s="48"/>
      <c r="E88" s="7">
        <v>6</v>
      </c>
      <c r="F88" s="14">
        <v>60</v>
      </c>
      <c r="G88" s="27"/>
      <c r="H88" s="25"/>
      <c r="I88" s="14">
        <v>6</v>
      </c>
      <c r="J88" s="14"/>
      <c r="K88" s="103"/>
      <c r="L88" s="27"/>
      <c r="M88" s="14"/>
      <c r="N88" s="7">
        <v>6</v>
      </c>
      <c r="O88" s="74"/>
    </row>
    <row r="89" spans="1:15" ht="15.75" customHeight="1">
      <c r="A89" t="str">
        <f>LOOKUP(B89,Ztech!$A$1:$A$10,Ztech!$B$1:$B$10)</f>
        <v>L3</v>
      </c>
      <c r="B89" s="2" t="s">
        <v>6</v>
      </c>
      <c r="C89" s="88" t="s">
        <v>106</v>
      </c>
      <c r="D89" s="48"/>
      <c r="E89" s="7">
        <v>6</v>
      </c>
      <c r="F89" s="14">
        <v>60</v>
      </c>
      <c r="G89" s="27"/>
      <c r="H89" s="25"/>
      <c r="I89" s="14">
        <v>6</v>
      </c>
      <c r="J89" s="14"/>
      <c r="K89" s="103"/>
      <c r="L89" s="27"/>
      <c r="M89" s="14"/>
      <c r="N89" s="7">
        <v>6</v>
      </c>
      <c r="O89" s="74"/>
    </row>
    <row r="90" spans="1:15" ht="15.75" customHeight="1">
      <c r="A90" t="str">
        <f>LOOKUP(B90,Ztech!$A$1:$A$10,Ztech!$B$1:$B$10)</f>
        <v>L3</v>
      </c>
      <c r="B90" s="2" t="s">
        <v>6</v>
      </c>
      <c r="C90" s="98" t="s">
        <v>107</v>
      </c>
      <c r="D90" s="48"/>
      <c r="E90" s="7">
        <v>3</v>
      </c>
      <c r="F90" s="14">
        <v>30</v>
      </c>
      <c r="G90" s="27"/>
      <c r="H90" s="25"/>
      <c r="I90" s="14">
        <v>3</v>
      </c>
      <c r="J90" s="14"/>
      <c r="K90" s="103"/>
      <c r="L90" s="27"/>
      <c r="M90" s="14"/>
      <c r="N90" s="7">
        <v>3</v>
      </c>
      <c r="O90" s="74"/>
    </row>
    <row r="91" spans="1:15" ht="15.75" customHeight="1">
      <c r="A91" t="str">
        <f>LOOKUP(B91,Ztech!$A$1:$A$10,Ztech!$B$1:$B$10)</f>
        <v>L3</v>
      </c>
      <c r="B91" s="2" t="s">
        <v>6</v>
      </c>
      <c r="C91" s="97" t="s">
        <v>108</v>
      </c>
      <c r="D91" s="48"/>
      <c r="E91" s="7">
        <v>3</v>
      </c>
      <c r="F91" s="14">
        <v>30</v>
      </c>
      <c r="G91" s="27"/>
      <c r="H91" s="25"/>
      <c r="I91" s="14">
        <v>3</v>
      </c>
      <c r="J91" s="14"/>
      <c r="K91" s="103"/>
      <c r="L91" s="27"/>
      <c r="M91" s="14"/>
      <c r="N91" s="7">
        <v>3</v>
      </c>
      <c r="O91" s="74"/>
    </row>
    <row r="92" spans="1:15">
      <c r="A92" t="str">
        <f>LOOKUP(B92,Ztech!$A$1:$A$10,Ztech!$B$1:$B$10)</f>
        <v>L3</v>
      </c>
      <c r="B92" s="2" t="s">
        <v>6</v>
      </c>
      <c r="C92" s="89" t="s">
        <v>109</v>
      </c>
      <c r="D92" s="48"/>
      <c r="E92" s="7">
        <v>3</v>
      </c>
      <c r="F92" s="14">
        <v>30</v>
      </c>
      <c r="G92" s="27"/>
      <c r="H92" s="25">
        <v>3</v>
      </c>
      <c r="I92" s="14"/>
      <c r="J92" s="14"/>
      <c r="K92" s="103"/>
      <c r="L92" s="27"/>
      <c r="M92" s="14"/>
      <c r="N92" s="7">
        <v>3</v>
      </c>
      <c r="O92" s="74"/>
    </row>
    <row r="93" spans="1:15">
      <c r="A93" t="str">
        <f>LOOKUP(B93,Ztech!$A$1:$A$10,Ztech!$B$1:$B$10)</f>
        <v>L3</v>
      </c>
      <c r="B93" s="2" t="s">
        <v>6</v>
      </c>
      <c r="C93" s="88" t="s">
        <v>110</v>
      </c>
      <c r="D93" s="48"/>
      <c r="E93" s="7">
        <v>3</v>
      </c>
      <c r="F93" s="14">
        <v>30</v>
      </c>
      <c r="G93" s="27"/>
      <c r="H93" s="25">
        <v>3</v>
      </c>
      <c r="I93" s="14"/>
      <c r="J93" s="14"/>
      <c r="K93" s="103"/>
      <c r="L93" s="27"/>
      <c r="M93" s="14"/>
      <c r="N93" s="7">
        <v>3</v>
      </c>
      <c r="O93" s="74"/>
    </row>
    <row r="94" spans="1:15">
      <c r="A94" t="str">
        <f>LOOKUP(B94,Ztech!$A$1:$A$10,Ztech!$B$1:$B$10)</f>
        <v>L3</v>
      </c>
      <c r="B94" s="2" t="s">
        <v>6</v>
      </c>
      <c r="C94" s="89" t="s">
        <v>111</v>
      </c>
      <c r="D94" s="48"/>
      <c r="E94" s="7">
        <v>2</v>
      </c>
      <c r="F94" s="14"/>
      <c r="G94" s="27"/>
      <c r="H94" s="25"/>
      <c r="I94" s="14"/>
      <c r="J94" s="14"/>
      <c r="K94" s="103">
        <v>2</v>
      </c>
      <c r="L94" s="27">
        <v>2</v>
      </c>
      <c r="M94" s="14"/>
      <c r="N94" s="7">
        <v>2</v>
      </c>
      <c r="O94" s="74"/>
    </row>
    <row r="95" spans="1:15" ht="15.75" customHeight="1">
      <c r="A95" t="str">
        <f>LOOKUP(B95,Ztech!$A$1:$A$10,Ztech!$B$1:$B$10)</f>
        <v>L3</v>
      </c>
      <c r="B95" s="2" t="s">
        <v>6</v>
      </c>
      <c r="C95" s="98" t="s">
        <v>112</v>
      </c>
      <c r="D95" s="48"/>
      <c r="E95" s="7">
        <v>2</v>
      </c>
      <c r="F95" s="14"/>
      <c r="G95" s="27"/>
      <c r="H95" s="25"/>
      <c r="I95" s="14">
        <v>2</v>
      </c>
      <c r="J95" s="14"/>
      <c r="K95" s="103"/>
      <c r="L95" s="27"/>
      <c r="M95" s="14"/>
      <c r="N95" s="7">
        <v>2</v>
      </c>
      <c r="O95" s="74"/>
    </row>
    <row r="96" spans="1:15">
      <c r="A96" t="str">
        <f>LOOKUP(B96,Ztech!$A$1:$A$10,Ztech!$B$1:$B$10)</f>
        <v>L3</v>
      </c>
      <c r="B96" s="2" t="s">
        <v>6</v>
      </c>
      <c r="C96" s="89" t="s">
        <v>113</v>
      </c>
      <c r="D96" s="48"/>
      <c r="E96" s="7">
        <v>2</v>
      </c>
      <c r="F96" s="14"/>
      <c r="G96" s="27"/>
      <c r="H96" s="25"/>
      <c r="I96" s="14">
        <v>2</v>
      </c>
      <c r="J96" s="14"/>
      <c r="K96" s="103"/>
      <c r="L96" s="27"/>
      <c r="M96" s="14">
        <v>2</v>
      </c>
      <c r="N96" s="7">
        <v>2</v>
      </c>
      <c r="O96" s="74"/>
    </row>
    <row r="97" spans="1:15">
      <c r="A97" t="str">
        <f>LOOKUP(B97,Ztech!$A$1:$A$10,Ztech!$B$1:$B$10)</f>
        <v>L3</v>
      </c>
      <c r="B97" s="2" t="s">
        <v>6</v>
      </c>
      <c r="C97" s="91" t="s">
        <v>174</v>
      </c>
      <c r="D97" s="48"/>
      <c r="E97" s="7">
        <v>2</v>
      </c>
      <c r="F97" s="14">
        <v>20</v>
      </c>
      <c r="G97" s="27"/>
      <c r="H97" s="25"/>
      <c r="I97" s="14"/>
      <c r="J97" s="14"/>
      <c r="K97" s="103">
        <v>2</v>
      </c>
      <c r="L97" s="27">
        <v>2</v>
      </c>
      <c r="M97" s="14"/>
      <c r="N97" s="7">
        <v>2</v>
      </c>
      <c r="O97" s="74"/>
    </row>
    <row r="98" spans="1:15">
      <c r="A98" t="str">
        <f>LOOKUP(B98,Ztech!$A$1:$A$10,Ztech!$B$1:$B$10)</f>
        <v>L3</v>
      </c>
      <c r="B98" s="2" t="s">
        <v>6</v>
      </c>
      <c r="C98" s="91" t="s">
        <v>175</v>
      </c>
      <c r="D98" s="48"/>
      <c r="E98" s="7">
        <v>1</v>
      </c>
      <c r="F98" s="14">
        <v>10</v>
      </c>
      <c r="G98" s="27"/>
      <c r="H98" s="25"/>
      <c r="I98" s="14">
        <v>1</v>
      </c>
      <c r="J98" s="14"/>
      <c r="K98" s="103"/>
      <c r="L98" s="27"/>
      <c r="M98" s="14"/>
      <c r="N98" s="7">
        <v>1</v>
      </c>
      <c r="O98" s="74"/>
    </row>
    <row r="99" spans="1:15">
      <c r="A99" t="str">
        <f>LOOKUP(B99,Ztech!$A$1:$A$10,Ztech!$B$1:$B$10)</f>
        <v>L3</v>
      </c>
      <c r="B99" s="2" t="s">
        <v>6</v>
      </c>
      <c r="C99" s="91" t="s">
        <v>176</v>
      </c>
      <c r="D99" s="48"/>
      <c r="E99" s="7">
        <v>3</v>
      </c>
      <c r="F99" s="14"/>
      <c r="G99" s="27">
        <v>60</v>
      </c>
      <c r="H99" s="25"/>
      <c r="I99" s="14">
        <v>3</v>
      </c>
      <c r="J99" s="14"/>
      <c r="K99" s="103"/>
      <c r="L99" s="27"/>
      <c r="M99" s="14"/>
      <c r="N99" s="7">
        <v>3</v>
      </c>
      <c r="O99" s="74"/>
    </row>
    <row r="100" spans="1:15" ht="15.75" customHeight="1">
      <c r="A100" t="str">
        <f>LOOKUP(B100,Ztech!$A$1:$A$10,Ztech!$B$1:$B$10)</f>
        <v>L3</v>
      </c>
      <c r="B100" s="2" t="s">
        <v>6</v>
      </c>
      <c r="C100" s="91" t="s">
        <v>177</v>
      </c>
      <c r="D100" s="48"/>
      <c r="E100" s="7">
        <v>3</v>
      </c>
      <c r="F100" s="14"/>
      <c r="G100" s="27"/>
      <c r="H100" s="25"/>
      <c r="I100" s="14"/>
      <c r="J100" s="14"/>
      <c r="K100" s="103">
        <v>3</v>
      </c>
      <c r="L100" s="27"/>
      <c r="M100" s="14"/>
      <c r="N100" s="7">
        <v>3</v>
      </c>
      <c r="O100" s="74" t="s">
        <v>149</v>
      </c>
    </row>
    <row r="101" spans="1:15">
      <c r="A101" t="str">
        <f>LOOKUP(B101,Ztech!$A$1:$A$10,Ztech!$B$1:$B$10)</f>
        <v>L3</v>
      </c>
      <c r="B101" s="2" t="s">
        <v>6</v>
      </c>
      <c r="C101" s="95" t="s">
        <v>11</v>
      </c>
      <c r="D101" s="50"/>
      <c r="E101" s="9"/>
      <c r="F101" s="11"/>
      <c r="G101" s="28"/>
      <c r="H101" s="26"/>
      <c r="I101" s="11"/>
      <c r="J101" s="11"/>
      <c r="K101" s="103"/>
      <c r="L101" s="27"/>
      <c r="M101" s="14"/>
      <c r="N101" s="11"/>
      <c r="O101" s="75"/>
    </row>
    <row r="102" spans="1:15">
      <c r="A102" t="str">
        <f>LOOKUP(B102,Ztech!$A$1:$A$10,Ztech!$B$1:$B$10)</f>
        <v>M1</v>
      </c>
      <c r="B102" s="2" t="s">
        <v>7</v>
      </c>
      <c r="C102" s="89" t="s">
        <v>114</v>
      </c>
      <c r="D102" s="48"/>
      <c r="E102" s="7">
        <v>2</v>
      </c>
      <c r="F102" s="14">
        <v>10</v>
      </c>
      <c r="G102" s="27"/>
      <c r="H102" s="25"/>
      <c r="I102" s="14"/>
      <c r="J102" s="14"/>
      <c r="K102" s="103">
        <v>2</v>
      </c>
      <c r="L102" s="27"/>
      <c r="M102" s="14">
        <v>2</v>
      </c>
      <c r="N102" s="7">
        <v>2</v>
      </c>
      <c r="O102" s="74"/>
    </row>
    <row r="103" spans="1:15" ht="15.75" customHeight="1">
      <c r="A103" t="str">
        <f>LOOKUP(B103,Ztech!$A$1:$A$10,Ztech!$B$1:$B$10)</f>
        <v>M1</v>
      </c>
      <c r="B103" s="2" t="s">
        <v>7</v>
      </c>
      <c r="C103" s="89" t="s">
        <v>115</v>
      </c>
      <c r="D103" s="48"/>
      <c r="E103" s="7">
        <v>2</v>
      </c>
      <c r="F103" s="14">
        <v>20</v>
      </c>
      <c r="G103" s="27"/>
      <c r="H103" s="25"/>
      <c r="I103" s="14"/>
      <c r="J103" s="14"/>
      <c r="K103" s="103">
        <v>2</v>
      </c>
      <c r="L103" s="27">
        <v>2</v>
      </c>
      <c r="M103" s="14"/>
      <c r="N103" s="7">
        <v>2</v>
      </c>
      <c r="O103" s="74"/>
    </row>
    <row r="104" spans="1:15">
      <c r="A104" t="str">
        <f>LOOKUP(B104,Ztech!$A$1:$A$10,Ztech!$B$1:$B$10)</f>
        <v>M1</v>
      </c>
      <c r="B104" s="2" t="s">
        <v>7</v>
      </c>
      <c r="C104" s="98" t="s">
        <v>116</v>
      </c>
      <c r="D104" s="48"/>
      <c r="E104" s="7">
        <v>2</v>
      </c>
      <c r="F104" s="14">
        <v>20</v>
      </c>
      <c r="G104" s="27"/>
      <c r="H104" s="25"/>
      <c r="I104" s="14">
        <v>2</v>
      </c>
      <c r="J104" s="14"/>
      <c r="K104" s="103"/>
      <c r="L104" s="27"/>
      <c r="M104" s="14"/>
      <c r="N104" s="7">
        <v>2</v>
      </c>
      <c r="O104" s="74"/>
    </row>
    <row r="105" spans="1:15">
      <c r="A105" t="str">
        <f>LOOKUP(B105,Ztech!$A$1:$A$10,Ztech!$B$1:$B$10)</f>
        <v>M1</v>
      </c>
      <c r="B105" s="2" t="s">
        <v>7</v>
      </c>
      <c r="C105" s="89" t="s">
        <v>117</v>
      </c>
      <c r="D105" s="48"/>
      <c r="E105" s="7">
        <v>3</v>
      </c>
      <c r="F105" s="14">
        <v>25</v>
      </c>
      <c r="G105" s="27"/>
      <c r="H105" s="25">
        <v>3</v>
      </c>
      <c r="I105" s="14"/>
      <c r="J105" s="14"/>
      <c r="K105" s="103"/>
      <c r="L105" s="27"/>
      <c r="M105" s="14"/>
      <c r="N105" s="7">
        <v>3</v>
      </c>
      <c r="O105" s="74"/>
    </row>
    <row r="106" spans="1:15">
      <c r="A106" t="str">
        <f>LOOKUP(B106,Ztech!$A$1:$A$10,Ztech!$B$1:$B$10)</f>
        <v>M1</v>
      </c>
      <c r="B106" s="2" t="s">
        <v>7</v>
      </c>
      <c r="C106" s="89" t="s">
        <v>147</v>
      </c>
      <c r="D106" s="48"/>
      <c r="E106" s="7">
        <v>3</v>
      </c>
      <c r="F106" s="14">
        <v>25</v>
      </c>
      <c r="G106" s="27"/>
      <c r="H106" s="25"/>
      <c r="I106" s="14">
        <v>3</v>
      </c>
      <c r="J106" s="14"/>
      <c r="K106" s="103"/>
      <c r="L106" s="27"/>
      <c r="M106" s="14">
        <v>3</v>
      </c>
      <c r="N106" s="7">
        <v>3</v>
      </c>
      <c r="O106" s="74"/>
    </row>
    <row r="107" spans="1:15">
      <c r="A107" t="str">
        <f>LOOKUP(B107,Ztech!$A$1:$A$10,Ztech!$B$1:$B$10)</f>
        <v>M1</v>
      </c>
      <c r="B107" s="2" t="s">
        <v>7</v>
      </c>
      <c r="C107" s="89" t="s">
        <v>118</v>
      </c>
      <c r="D107" s="48"/>
      <c r="E107" s="7">
        <v>3</v>
      </c>
      <c r="F107" s="14">
        <v>25</v>
      </c>
      <c r="G107" s="27"/>
      <c r="H107" s="25"/>
      <c r="I107" s="14">
        <v>3</v>
      </c>
      <c r="J107" s="14"/>
      <c r="K107" s="103"/>
      <c r="L107" s="27"/>
      <c r="M107" s="14"/>
      <c r="N107" s="7">
        <v>3</v>
      </c>
      <c r="O107" s="74"/>
    </row>
    <row r="108" spans="1:15">
      <c r="A108" t="str">
        <f>LOOKUP(B108,Ztech!$A$1:$A$10,Ztech!$B$1:$B$10)</f>
        <v>M1</v>
      </c>
      <c r="B108" s="2" t="s">
        <v>7</v>
      </c>
      <c r="C108" s="89" t="s">
        <v>119</v>
      </c>
      <c r="D108" s="48"/>
      <c r="E108" s="7">
        <v>3</v>
      </c>
      <c r="F108" s="14">
        <v>25</v>
      </c>
      <c r="G108" s="27"/>
      <c r="H108" s="25">
        <v>3</v>
      </c>
      <c r="I108" s="14"/>
      <c r="J108" s="14"/>
      <c r="K108" s="103"/>
      <c r="L108" s="27"/>
      <c r="M108" s="14"/>
      <c r="N108" s="7">
        <v>3</v>
      </c>
      <c r="O108" s="74"/>
    </row>
    <row r="109" spans="1:15" ht="15.75" customHeight="1">
      <c r="A109" t="str">
        <f>LOOKUP(B109,Ztech!$A$1:$A$10,Ztech!$B$1:$B$10)</f>
        <v>M1</v>
      </c>
      <c r="B109" s="2" t="s">
        <v>7</v>
      </c>
      <c r="C109" s="89" t="s">
        <v>120</v>
      </c>
      <c r="D109" s="48"/>
      <c r="E109" s="7">
        <v>6</v>
      </c>
      <c r="F109" s="14">
        <v>50</v>
      </c>
      <c r="G109" s="27"/>
      <c r="H109" s="25">
        <v>6</v>
      </c>
      <c r="I109" s="14"/>
      <c r="J109" s="14"/>
      <c r="K109" s="103"/>
      <c r="L109" s="27"/>
      <c r="M109" s="14"/>
      <c r="N109" s="7">
        <v>6</v>
      </c>
      <c r="O109" s="74"/>
    </row>
    <row r="110" spans="1:15">
      <c r="A110" t="str">
        <f>LOOKUP(B110,Ztech!$A$1:$A$10,Ztech!$B$1:$B$10)</f>
        <v>M1</v>
      </c>
      <c r="B110" s="2" t="s">
        <v>7</v>
      </c>
      <c r="C110" s="89" t="s">
        <v>121</v>
      </c>
      <c r="D110" s="48"/>
      <c r="E110" s="7">
        <v>6</v>
      </c>
      <c r="F110" s="14">
        <v>50</v>
      </c>
      <c r="G110" s="27"/>
      <c r="H110" s="25">
        <v>6</v>
      </c>
      <c r="I110" s="14"/>
      <c r="J110" s="14"/>
      <c r="K110" s="103"/>
      <c r="L110" s="27"/>
      <c r="M110" s="14"/>
      <c r="N110" s="7">
        <v>6</v>
      </c>
      <c r="O110" s="74"/>
    </row>
    <row r="111" spans="1:15">
      <c r="A111" t="str">
        <f>LOOKUP(B111,Ztech!$A$1:$A$10,Ztech!$B$1:$B$10)</f>
        <v>M1</v>
      </c>
      <c r="B111" s="2" t="s">
        <v>7</v>
      </c>
      <c r="C111" s="91" t="s">
        <v>178</v>
      </c>
      <c r="D111" s="48"/>
      <c r="E111" s="7">
        <v>2</v>
      </c>
      <c r="F111" s="14">
        <v>20</v>
      </c>
      <c r="G111" s="27"/>
      <c r="H111" s="25"/>
      <c r="I111" s="14"/>
      <c r="J111" s="14"/>
      <c r="K111" s="103">
        <v>2</v>
      </c>
      <c r="L111" s="27">
        <v>2</v>
      </c>
      <c r="M111" s="14"/>
      <c r="N111" s="7">
        <v>2</v>
      </c>
      <c r="O111" s="74"/>
    </row>
    <row r="112" spans="1:15">
      <c r="A112" t="str">
        <f>LOOKUP(B112,Ztech!$A$1:$A$10,Ztech!$B$1:$B$10)</f>
        <v>M1</v>
      </c>
      <c r="B112" s="2" t="s">
        <v>7</v>
      </c>
      <c r="C112" s="91" t="s">
        <v>122</v>
      </c>
      <c r="D112" s="48"/>
      <c r="E112" s="7">
        <v>1</v>
      </c>
      <c r="F112" s="14">
        <v>10</v>
      </c>
      <c r="G112" s="27"/>
      <c r="H112" s="25"/>
      <c r="I112" s="14">
        <v>1</v>
      </c>
      <c r="J112" s="14"/>
      <c r="K112" s="103"/>
      <c r="L112" s="27"/>
      <c r="M112" s="14">
        <v>1</v>
      </c>
      <c r="N112" s="7">
        <v>1</v>
      </c>
      <c r="O112" s="74"/>
    </row>
    <row r="113" spans="1:15" ht="15.75" customHeight="1">
      <c r="A113" t="str">
        <f>LOOKUP(B113,Ztech!$A$1:$A$10,Ztech!$B$1:$B$10)</f>
        <v>M1</v>
      </c>
      <c r="B113" s="2" t="s">
        <v>7</v>
      </c>
      <c r="C113" s="91" t="s">
        <v>179</v>
      </c>
      <c r="D113" s="48"/>
      <c r="E113" s="7">
        <v>3</v>
      </c>
      <c r="F113" s="14">
        <v>30</v>
      </c>
      <c r="G113" s="27"/>
      <c r="H113" s="25"/>
      <c r="I113" s="14">
        <v>3</v>
      </c>
      <c r="J113" s="14"/>
      <c r="K113" s="103"/>
      <c r="L113" s="27"/>
      <c r="M113" s="14"/>
      <c r="N113" s="7">
        <v>3</v>
      </c>
      <c r="O113" s="74"/>
    </row>
    <row r="114" spans="1:15">
      <c r="A114" t="str">
        <f>LOOKUP(B114,Ztech!$A$1:$A$10,Ztech!$B$1:$B$10)</f>
        <v>M1</v>
      </c>
      <c r="B114" s="2" t="s">
        <v>7</v>
      </c>
      <c r="C114" s="95" t="s">
        <v>11</v>
      </c>
      <c r="D114" s="49"/>
      <c r="E114" s="11"/>
      <c r="F114" s="11"/>
      <c r="G114" s="28"/>
      <c r="H114" s="26"/>
      <c r="I114" s="11"/>
      <c r="J114" s="11"/>
      <c r="K114" s="103"/>
      <c r="L114" s="27"/>
      <c r="M114" s="14"/>
      <c r="N114" s="11"/>
      <c r="O114" s="75"/>
    </row>
    <row r="115" spans="1:15">
      <c r="A115" t="str">
        <f>LOOKUP(B115,Ztech!$A$1:$A$10,Ztech!$B$1:$B$10)</f>
        <v>M1</v>
      </c>
      <c r="B115" s="2" t="s">
        <v>8</v>
      </c>
      <c r="C115" s="89" t="s">
        <v>123</v>
      </c>
      <c r="D115" s="48"/>
      <c r="E115" s="7">
        <v>1.5</v>
      </c>
      <c r="F115" s="14">
        <v>20</v>
      </c>
      <c r="G115" s="27"/>
      <c r="H115" s="25"/>
      <c r="I115" s="14"/>
      <c r="J115" s="14"/>
      <c r="K115" s="103">
        <v>1.5</v>
      </c>
      <c r="L115" s="27">
        <v>1.5</v>
      </c>
      <c r="M115" s="14"/>
      <c r="N115" s="7">
        <v>1.5</v>
      </c>
      <c r="O115" s="74"/>
    </row>
    <row r="116" spans="1:15" ht="15.75" customHeight="1">
      <c r="A116" t="str">
        <f>LOOKUP(B116,Ztech!$A$1:$A$10,Ztech!$B$1:$B$10)</f>
        <v>M1</v>
      </c>
      <c r="B116" s="2" t="s">
        <v>8</v>
      </c>
      <c r="C116" s="98" t="s">
        <v>124</v>
      </c>
      <c r="D116" s="48"/>
      <c r="E116" s="7">
        <v>1.5</v>
      </c>
      <c r="F116" s="14">
        <v>20</v>
      </c>
      <c r="G116" s="27"/>
      <c r="H116" s="25"/>
      <c r="I116" s="14">
        <v>1.5</v>
      </c>
      <c r="J116" s="14"/>
      <c r="K116" s="103"/>
      <c r="L116" s="27"/>
      <c r="M116" s="14"/>
      <c r="N116" s="7">
        <v>1.5</v>
      </c>
      <c r="O116" s="74"/>
    </row>
    <row r="117" spans="1:15" ht="15.75" customHeight="1">
      <c r="A117" t="str">
        <f>LOOKUP(B117,Ztech!$A$1:$A$10,Ztech!$B$1:$B$10)</f>
        <v>M1</v>
      </c>
      <c r="B117" s="2" t="s">
        <v>8</v>
      </c>
      <c r="C117" s="89" t="s">
        <v>125</v>
      </c>
      <c r="D117" s="48"/>
      <c r="E117" s="7">
        <v>3</v>
      </c>
      <c r="F117" s="14">
        <v>10</v>
      </c>
      <c r="G117" s="27"/>
      <c r="H117" s="25"/>
      <c r="I117" s="14"/>
      <c r="J117" s="14"/>
      <c r="K117" s="103">
        <v>3</v>
      </c>
      <c r="L117" s="27"/>
      <c r="M117" s="14"/>
      <c r="N117" s="7">
        <v>3</v>
      </c>
      <c r="O117" s="74" t="s">
        <v>150</v>
      </c>
    </row>
    <row r="118" spans="1:15" ht="15.75" customHeight="1">
      <c r="A118" t="str">
        <f>LOOKUP(B118,Ztech!$A$1:$A$10,Ztech!$B$1:$B$10)</f>
        <v>M1</v>
      </c>
      <c r="B118" s="2" t="s">
        <v>8</v>
      </c>
      <c r="C118" s="89" t="s">
        <v>126</v>
      </c>
      <c r="D118" s="48"/>
      <c r="E118" s="7">
        <v>6</v>
      </c>
      <c r="F118" s="14">
        <v>50</v>
      </c>
      <c r="G118" s="27"/>
      <c r="H118" s="25"/>
      <c r="I118" s="14">
        <v>6</v>
      </c>
      <c r="J118" s="14"/>
      <c r="K118" s="103"/>
      <c r="L118" s="27"/>
      <c r="M118" s="14"/>
      <c r="N118" s="7">
        <v>6</v>
      </c>
      <c r="O118" s="74"/>
    </row>
    <row r="119" spans="1:15">
      <c r="A119" t="str">
        <f>LOOKUP(B119,Ztech!$A$1:$A$10,Ztech!$B$1:$B$10)</f>
        <v>M1</v>
      </c>
      <c r="B119" s="2" t="s">
        <v>8</v>
      </c>
      <c r="C119" s="89" t="s">
        <v>127</v>
      </c>
      <c r="D119" s="48"/>
      <c r="E119" s="7">
        <v>6</v>
      </c>
      <c r="F119" s="14">
        <v>50</v>
      </c>
      <c r="G119" s="27"/>
      <c r="H119" s="25"/>
      <c r="I119" s="14">
        <v>6</v>
      </c>
      <c r="J119" s="14"/>
      <c r="K119" s="103"/>
      <c r="L119" s="27"/>
      <c r="M119" s="14"/>
      <c r="N119" s="7">
        <v>6</v>
      </c>
      <c r="O119" s="74"/>
    </row>
    <row r="120" spans="1:15">
      <c r="A120" t="str">
        <f>LOOKUP(B120,Ztech!$A$1:$A$10,Ztech!$B$1:$B$10)</f>
        <v>M1</v>
      </c>
      <c r="B120" s="2" t="s">
        <v>8</v>
      </c>
      <c r="C120" s="98" t="s">
        <v>128</v>
      </c>
      <c r="D120" s="48"/>
      <c r="E120" s="7">
        <v>6</v>
      </c>
      <c r="F120" s="14">
        <v>50</v>
      </c>
      <c r="G120" s="27"/>
      <c r="H120" s="25"/>
      <c r="I120" s="14">
        <v>6</v>
      </c>
      <c r="J120" s="14"/>
      <c r="K120" s="103"/>
      <c r="L120" s="27"/>
      <c r="M120" s="14">
        <v>6</v>
      </c>
      <c r="N120" s="7">
        <v>6</v>
      </c>
      <c r="O120" s="74"/>
    </row>
    <row r="121" spans="1:15">
      <c r="A121" t="str">
        <f>LOOKUP(B121,Ztech!$A$1:$A$10,Ztech!$B$1:$B$10)</f>
        <v>M1</v>
      </c>
      <c r="B121" s="2" t="s">
        <v>8</v>
      </c>
      <c r="C121" s="89" t="s">
        <v>129</v>
      </c>
      <c r="D121" s="48"/>
      <c r="E121" s="7">
        <v>3</v>
      </c>
      <c r="F121" s="14">
        <v>25</v>
      </c>
      <c r="G121" s="27"/>
      <c r="H121" s="25"/>
      <c r="I121" s="14">
        <v>3</v>
      </c>
      <c r="J121" s="14"/>
      <c r="K121" s="103"/>
      <c r="L121" s="27"/>
      <c r="M121" s="14"/>
      <c r="N121" s="7">
        <v>3</v>
      </c>
      <c r="O121" s="74"/>
    </row>
    <row r="122" spans="1:15">
      <c r="A122" t="str">
        <f>LOOKUP(B122,Ztech!$A$1:$A$10,Ztech!$B$1:$B$10)</f>
        <v>M1</v>
      </c>
      <c r="B122" s="2" t="s">
        <v>8</v>
      </c>
      <c r="C122" s="96" t="s">
        <v>38</v>
      </c>
      <c r="D122" s="48"/>
      <c r="E122" s="7">
        <v>3</v>
      </c>
      <c r="F122" s="14"/>
      <c r="G122" s="27"/>
      <c r="H122" s="25"/>
      <c r="I122" s="14">
        <v>3</v>
      </c>
      <c r="J122" s="14"/>
      <c r="K122" s="103"/>
      <c r="L122" s="27"/>
      <c r="M122" s="14"/>
      <c r="N122" s="7">
        <v>3</v>
      </c>
      <c r="O122" s="74"/>
    </row>
    <row r="123" spans="1:15">
      <c r="A123" t="str">
        <f>LOOKUP(B123,Ztech!$A$1:$A$10,Ztech!$B$1:$B$10)</f>
        <v>M1</v>
      </c>
      <c r="B123" s="2" t="s">
        <v>8</v>
      </c>
      <c r="C123" s="98" t="s">
        <v>148</v>
      </c>
      <c r="D123" s="48">
        <v>3</v>
      </c>
      <c r="E123" s="7"/>
      <c r="F123" s="14">
        <v>25</v>
      </c>
      <c r="G123" s="27"/>
      <c r="H123" s="25"/>
      <c r="I123" s="14"/>
      <c r="J123" s="14"/>
      <c r="K123" s="103"/>
      <c r="L123" s="27"/>
      <c r="M123" s="14"/>
      <c r="N123" s="7"/>
      <c r="O123" s="74"/>
    </row>
    <row r="124" spans="1:15" ht="15.75" customHeight="1">
      <c r="A124" t="str">
        <f>LOOKUP(B124,Ztech!$A$1:$A$10,Ztech!$B$1:$B$10)</f>
        <v>M1</v>
      </c>
      <c r="B124" s="2" t="s">
        <v>8</v>
      </c>
      <c r="C124" s="98" t="s">
        <v>144</v>
      </c>
      <c r="D124" s="48">
        <v>3</v>
      </c>
      <c r="E124" s="7"/>
      <c r="F124" s="14">
        <v>25</v>
      </c>
      <c r="G124" s="27"/>
      <c r="H124" s="25"/>
      <c r="I124" s="14"/>
      <c r="J124" s="14"/>
      <c r="K124" s="103"/>
      <c r="L124" s="27"/>
      <c r="M124" s="14"/>
      <c r="N124" s="7"/>
      <c r="O124" s="74"/>
    </row>
    <row r="125" spans="1:15">
      <c r="A125" t="str">
        <f>LOOKUP(B125,Ztech!$A$1:$A$10,Ztech!$B$1:$B$10)</f>
        <v>M1</v>
      </c>
      <c r="B125" s="2" t="s">
        <v>8</v>
      </c>
      <c r="C125" s="92" t="s">
        <v>180</v>
      </c>
      <c r="D125" s="48"/>
      <c r="E125" s="7">
        <v>2</v>
      </c>
      <c r="F125" s="14">
        <v>20</v>
      </c>
      <c r="G125" s="27"/>
      <c r="H125" s="25"/>
      <c r="I125" s="14"/>
      <c r="J125" s="14"/>
      <c r="K125" s="103">
        <v>2</v>
      </c>
      <c r="L125" s="27">
        <v>2</v>
      </c>
      <c r="M125" s="14"/>
      <c r="N125" s="7">
        <v>2</v>
      </c>
      <c r="O125" s="74"/>
    </row>
    <row r="126" spans="1:15">
      <c r="A126" t="str">
        <f>LOOKUP(B126,Ztech!$A$1:$A$10,Ztech!$B$1:$B$10)</f>
        <v>M1</v>
      </c>
      <c r="B126" s="2" t="s">
        <v>8</v>
      </c>
      <c r="C126" s="92" t="s">
        <v>130</v>
      </c>
      <c r="D126" s="48"/>
      <c r="E126" s="7">
        <v>1</v>
      </c>
      <c r="F126" s="14">
        <v>10</v>
      </c>
      <c r="G126" s="27"/>
      <c r="H126" s="25"/>
      <c r="I126" s="14">
        <v>1</v>
      </c>
      <c r="J126" s="14"/>
      <c r="K126" s="103"/>
      <c r="L126" s="27"/>
      <c r="M126" s="14">
        <v>1</v>
      </c>
      <c r="N126" s="7">
        <v>1</v>
      </c>
      <c r="O126" s="74"/>
    </row>
    <row r="127" spans="1:15">
      <c r="A127" t="str">
        <f>LOOKUP(B127,Ztech!$A$1:$A$10,Ztech!$B$1:$B$10)</f>
        <v>M1</v>
      </c>
      <c r="B127" s="2" t="s">
        <v>8</v>
      </c>
      <c r="C127" s="92" t="s">
        <v>181</v>
      </c>
      <c r="D127" s="48"/>
      <c r="E127" s="7">
        <v>5</v>
      </c>
      <c r="F127" s="14"/>
      <c r="G127" s="27"/>
      <c r="H127" s="25"/>
      <c r="I127" s="14"/>
      <c r="J127" s="14"/>
      <c r="K127" s="103">
        <v>5</v>
      </c>
      <c r="L127" s="27"/>
      <c r="M127" s="14"/>
      <c r="N127" s="7">
        <v>5</v>
      </c>
      <c r="O127" s="74" t="s">
        <v>149</v>
      </c>
    </row>
    <row r="128" spans="1:15" ht="15.75" customHeight="1">
      <c r="A128" t="str">
        <f>LOOKUP(B128,Ztech!$A$1:$A$10,Ztech!$B$1:$B$10)</f>
        <v>M1</v>
      </c>
      <c r="B128" s="2" t="s">
        <v>8</v>
      </c>
      <c r="C128" s="92" t="s">
        <v>182</v>
      </c>
      <c r="D128" s="48"/>
      <c r="E128" s="7">
        <v>2</v>
      </c>
      <c r="F128" s="14">
        <v>30</v>
      </c>
      <c r="G128" s="27"/>
      <c r="H128" s="25"/>
      <c r="I128" s="14">
        <v>2</v>
      </c>
      <c r="J128" s="14"/>
      <c r="K128" s="103"/>
      <c r="L128" s="27"/>
      <c r="M128" s="14"/>
      <c r="N128" s="7">
        <v>2</v>
      </c>
      <c r="O128" s="74"/>
    </row>
    <row r="129" spans="1:15">
      <c r="A129" t="str">
        <f>LOOKUP(B129,Ztech!$A$1:$A$10,Ztech!$B$1:$B$10)</f>
        <v>M1</v>
      </c>
      <c r="B129" s="2" t="s">
        <v>8</v>
      </c>
      <c r="C129" s="95" t="s">
        <v>11</v>
      </c>
      <c r="D129" s="50"/>
      <c r="E129" s="9"/>
      <c r="F129" s="11"/>
      <c r="G129" s="28"/>
      <c r="H129" s="26"/>
      <c r="I129" s="11"/>
      <c r="J129" s="11"/>
      <c r="K129" s="103"/>
      <c r="L129" s="27"/>
      <c r="M129" s="14"/>
      <c r="N129" s="11"/>
      <c r="O129" s="75"/>
    </row>
    <row r="130" spans="1:15">
      <c r="A130" t="str">
        <f>LOOKUP(B130,Ztech!$A$1:$A$10,Ztech!$B$1:$B$10)</f>
        <v>M2</v>
      </c>
      <c r="B130" s="2" t="s">
        <v>9</v>
      </c>
      <c r="C130" s="89" t="s">
        <v>131</v>
      </c>
      <c r="D130" s="48"/>
      <c r="E130" s="7">
        <v>3</v>
      </c>
      <c r="F130" s="14">
        <v>35</v>
      </c>
      <c r="G130" s="27">
        <v>5</v>
      </c>
      <c r="H130" s="25"/>
      <c r="I130" s="14">
        <v>3</v>
      </c>
      <c r="J130" s="14"/>
      <c r="K130" s="103"/>
      <c r="L130" s="27"/>
      <c r="M130" s="14"/>
      <c r="N130" s="7">
        <v>3</v>
      </c>
      <c r="O130" s="74"/>
    </row>
    <row r="131" spans="1:15" ht="15.75" customHeight="1">
      <c r="A131" t="str">
        <f>LOOKUP(B131,Ztech!$A$1:$A$10,Ztech!$B$1:$B$10)</f>
        <v>M2</v>
      </c>
      <c r="B131" s="2" t="s">
        <v>9</v>
      </c>
      <c r="C131" s="99" t="s">
        <v>132</v>
      </c>
      <c r="D131" s="48"/>
      <c r="E131" s="7">
        <v>3</v>
      </c>
      <c r="F131" s="14">
        <v>33</v>
      </c>
      <c r="G131" s="27"/>
      <c r="H131" s="25"/>
      <c r="I131" s="14">
        <v>3</v>
      </c>
      <c r="J131" s="14"/>
      <c r="K131" s="103"/>
      <c r="L131" s="27"/>
      <c r="M131" s="14"/>
      <c r="N131" s="7">
        <v>3</v>
      </c>
      <c r="O131" s="74"/>
    </row>
    <row r="132" spans="1:15" ht="15.75" customHeight="1">
      <c r="A132" t="str">
        <f>LOOKUP(B132,Ztech!$A$1:$A$10,Ztech!$B$1:$B$10)</f>
        <v>M2</v>
      </c>
      <c r="B132" s="2" t="s">
        <v>9</v>
      </c>
      <c r="C132" s="89" t="s">
        <v>133</v>
      </c>
      <c r="D132" s="48"/>
      <c r="E132" s="7">
        <v>2</v>
      </c>
      <c r="F132" s="14">
        <v>22</v>
      </c>
      <c r="G132" s="27"/>
      <c r="H132" s="25"/>
      <c r="I132" s="14">
        <v>2</v>
      </c>
      <c r="J132" s="14"/>
      <c r="K132" s="103"/>
      <c r="L132" s="27"/>
      <c r="M132" s="14"/>
      <c r="N132" s="7">
        <v>2</v>
      </c>
      <c r="O132" s="74"/>
    </row>
    <row r="133" spans="1:15" ht="15.75" customHeight="1">
      <c r="A133" t="str">
        <f>LOOKUP(B133,Ztech!$A$1:$A$10,Ztech!$B$1:$B$10)</f>
        <v>M2</v>
      </c>
      <c r="B133" s="2" t="s">
        <v>9</v>
      </c>
      <c r="C133" s="89" t="s">
        <v>134</v>
      </c>
      <c r="D133" s="48"/>
      <c r="E133" s="7">
        <v>4</v>
      </c>
      <c r="F133" s="14">
        <v>30</v>
      </c>
      <c r="G133" s="27">
        <v>5</v>
      </c>
      <c r="H133" s="25"/>
      <c r="I133" s="14">
        <v>4</v>
      </c>
      <c r="J133" s="14"/>
      <c r="K133" s="103"/>
      <c r="L133" s="27"/>
      <c r="M133" s="14"/>
      <c r="N133" s="7">
        <v>4</v>
      </c>
      <c r="O133" s="74"/>
    </row>
    <row r="134" spans="1:15">
      <c r="A134" t="str">
        <f>LOOKUP(B134,Ztech!$A$1:$A$10,Ztech!$B$1:$B$10)</f>
        <v>M2</v>
      </c>
      <c r="B134" s="2" t="s">
        <v>9</v>
      </c>
      <c r="C134" s="89" t="s">
        <v>135</v>
      </c>
      <c r="D134" s="48"/>
      <c r="E134" s="7">
        <v>4</v>
      </c>
      <c r="F134" s="14">
        <v>50</v>
      </c>
      <c r="G134" s="27"/>
      <c r="H134" s="25"/>
      <c r="I134" s="14">
        <v>4</v>
      </c>
      <c r="J134" s="14"/>
      <c r="K134" s="103"/>
      <c r="L134" s="27"/>
      <c r="M134" s="14"/>
      <c r="N134" s="7">
        <v>4</v>
      </c>
      <c r="O134" s="74"/>
    </row>
    <row r="135" spans="1:15">
      <c r="A135" t="str">
        <f>LOOKUP(B135,Ztech!$A$1:$A$10,Ztech!$B$1:$B$10)</f>
        <v>M2</v>
      </c>
      <c r="B135" s="2" t="s">
        <v>9</v>
      </c>
      <c r="C135" s="89" t="s">
        <v>136</v>
      </c>
      <c r="D135" s="48"/>
      <c r="E135" s="7">
        <v>2</v>
      </c>
      <c r="F135" s="14">
        <v>25</v>
      </c>
      <c r="G135" s="27"/>
      <c r="H135" s="25"/>
      <c r="I135" s="14">
        <v>2</v>
      </c>
      <c r="J135" s="14"/>
      <c r="K135" s="103"/>
      <c r="L135" s="27"/>
      <c r="M135" s="14"/>
      <c r="N135" s="7">
        <v>2</v>
      </c>
      <c r="O135" s="74"/>
    </row>
    <row r="136" spans="1:15" ht="28">
      <c r="A136" t="str">
        <f>LOOKUP(B136,Ztech!$A$1:$A$10,Ztech!$B$1:$B$10)</f>
        <v>M2</v>
      </c>
      <c r="B136" s="2" t="s">
        <v>9</v>
      </c>
      <c r="C136" s="97" t="s">
        <v>137</v>
      </c>
      <c r="D136" s="48"/>
      <c r="E136" s="7">
        <v>2</v>
      </c>
      <c r="F136" s="14">
        <v>35</v>
      </c>
      <c r="G136" s="27"/>
      <c r="H136" s="25"/>
      <c r="I136" s="14">
        <v>2</v>
      </c>
      <c r="J136" s="14"/>
      <c r="K136" s="103"/>
      <c r="L136" s="27"/>
      <c r="M136" s="14"/>
      <c r="N136" s="7">
        <v>2</v>
      </c>
      <c r="O136" s="74"/>
    </row>
    <row r="137" spans="1:15">
      <c r="A137" t="str">
        <f>LOOKUP(B137,Ztech!$A$1:$A$10,Ztech!$B$1:$B$10)</f>
        <v>M2</v>
      </c>
      <c r="B137" s="2" t="s">
        <v>9</v>
      </c>
      <c r="C137" s="90" t="s">
        <v>138</v>
      </c>
      <c r="D137" s="48"/>
      <c r="E137" s="7">
        <v>2</v>
      </c>
      <c r="F137" s="14">
        <v>20</v>
      </c>
      <c r="G137" s="27">
        <v>10</v>
      </c>
      <c r="H137" s="25"/>
      <c r="I137" s="14">
        <v>2</v>
      </c>
      <c r="J137" s="14"/>
      <c r="K137" s="103"/>
      <c r="L137" s="27"/>
      <c r="M137" s="14">
        <v>2</v>
      </c>
      <c r="N137" s="7">
        <v>2</v>
      </c>
      <c r="O137" s="74"/>
    </row>
    <row r="138" spans="1:15">
      <c r="A138" t="str">
        <f>LOOKUP(B138,Ztech!$A$1:$A$10,Ztech!$B$1:$B$10)</f>
        <v>M2</v>
      </c>
      <c r="B138" s="2" t="s">
        <v>9</v>
      </c>
      <c r="C138" s="90" t="s">
        <v>139</v>
      </c>
      <c r="D138" s="48"/>
      <c r="E138" s="7">
        <v>2</v>
      </c>
      <c r="F138" s="14">
        <v>22</v>
      </c>
      <c r="G138" s="27"/>
      <c r="H138" s="25"/>
      <c r="I138" s="14">
        <v>2</v>
      </c>
      <c r="J138" s="14"/>
      <c r="K138" s="103"/>
      <c r="L138" s="27"/>
      <c r="M138" s="14"/>
      <c r="N138" s="7">
        <v>2</v>
      </c>
      <c r="O138" s="74"/>
    </row>
    <row r="139" spans="1:15">
      <c r="A139" t="str">
        <f>LOOKUP(B139,Ztech!$A$1:$A$10,Ztech!$B$1:$B$10)</f>
        <v>M2</v>
      </c>
      <c r="B139" s="2" t="s">
        <v>9</v>
      </c>
      <c r="C139" s="90" t="s">
        <v>140</v>
      </c>
      <c r="D139" s="48"/>
      <c r="E139" s="7">
        <v>4</v>
      </c>
      <c r="F139" s="14">
        <v>40</v>
      </c>
      <c r="G139" s="27"/>
      <c r="H139" s="25"/>
      <c r="I139" s="14"/>
      <c r="J139" s="14"/>
      <c r="K139" s="103">
        <v>4</v>
      </c>
      <c r="L139" s="27"/>
      <c r="M139" s="14">
        <v>4</v>
      </c>
      <c r="N139" s="7">
        <v>4</v>
      </c>
      <c r="O139" s="74"/>
    </row>
    <row r="140" spans="1:15" ht="15.75" customHeight="1">
      <c r="A140" t="str">
        <f>LOOKUP(B140,Ztech!$A$1:$A$10,Ztech!$B$1:$B$10)</f>
        <v>M2</v>
      </c>
      <c r="B140" s="2" t="s">
        <v>9</v>
      </c>
      <c r="C140" s="90" t="s">
        <v>141</v>
      </c>
      <c r="D140" s="48"/>
      <c r="E140" s="7">
        <v>2</v>
      </c>
      <c r="F140" s="14">
        <v>20</v>
      </c>
      <c r="G140" s="27"/>
      <c r="H140" s="25"/>
      <c r="I140" s="14"/>
      <c r="J140" s="14"/>
      <c r="K140" s="103">
        <v>2</v>
      </c>
      <c r="L140" s="27">
        <v>2</v>
      </c>
      <c r="M140" s="14"/>
      <c r="N140" s="7">
        <v>2</v>
      </c>
      <c r="O140" s="74"/>
    </row>
    <row r="141" spans="1:15">
      <c r="A141" t="str">
        <f>LOOKUP(B141,Ztech!$A$1:$A$10,Ztech!$B$1:$B$10)</f>
        <v>M2</v>
      </c>
      <c r="B141" s="2" t="s">
        <v>9</v>
      </c>
      <c r="C141" s="92" t="s">
        <v>183</v>
      </c>
      <c r="D141" s="48"/>
      <c r="E141" s="7">
        <v>2</v>
      </c>
      <c r="F141" s="14">
        <v>20</v>
      </c>
      <c r="G141" s="27"/>
      <c r="H141" s="25"/>
      <c r="I141" s="14"/>
      <c r="J141" s="14"/>
      <c r="K141" s="103">
        <v>2</v>
      </c>
      <c r="L141" s="27">
        <v>2</v>
      </c>
      <c r="M141" s="14"/>
      <c r="N141" s="7">
        <v>2</v>
      </c>
      <c r="O141" s="74"/>
    </row>
    <row r="142" spans="1:15">
      <c r="A142" t="str">
        <f>LOOKUP(B142,Ztech!$A$1:$A$10,Ztech!$B$1:$B$10)</f>
        <v>M2</v>
      </c>
      <c r="B142" s="2" t="s">
        <v>9</v>
      </c>
      <c r="C142" s="92" t="s">
        <v>184</v>
      </c>
      <c r="D142" s="48"/>
      <c r="E142" s="7">
        <v>6</v>
      </c>
      <c r="F142" s="14"/>
      <c r="G142" s="27">
        <v>60</v>
      </c>
      <c r="H142" s="25"/>
      <c r="I142" s="14">
        <v>6</v>
      </c>
      <c r="J142" s="14"/>
      <c r="K142" s="103"/>
      <c r="L142" s="27"/>
      <c r="M142" s="14">
        <v>6</v>
      </c>
      <c r="N142" s="7">
        <v>6</v>
      </c>
      <c r="O142" s="74"/>
    </row>
    <row r="143" spans="1:15">
      <c r="A143" t="str">
        <f>LOOKUP(B143,Ztech!$A$1:$A$10,Ztech!$B$1:$B$10)</f>
        <v>M2</v>
      </c>
      <c r="B143" s="2" t="s">
        <v>9</v>
      </c>
      <c r="C143" s="95" t="s">
        <v>11</v>
      </c>
      <c r="D143" s="49"/>
      <c r="E143" s="11"/>
      <c r="F143" s="11"/>
      <c r="G143" s="28"/>
      <c r="H143" s="26"/>
      <c r="I143" s="11"/>
      <c r="J143" s="11"/>
      <c r="K143" s="103"/>
      <c r="L143" s="27"/>
      <c r="M143" s="14"/>
      <c r="N143" s="11"/>
      <c r="O143" s="75"/>
    </row>
    <row r="144" spans="1:15">
      <c r="A144" t="str">
        <f>LOOKUP(B144,Ztech!$A$1:$A$10,Ztech!$B$1:$B$10)</f>
        <v>M2</v>
      </c>
      <c r="B144" s="2" t="s">
        <v>10</v>
      </c>
      <c r="C144" s="89" t="s">
        <v>142</v>
      </c>
      <c r="D144" s="48"/>
      <c r="E144" s="7">
        <v>30</v>
      </c>
      <c r="F144" s="14"/>
      <c r="G144" s="27"/>
      <c r="H144" s="25"/>
      <c r="I144" s="14"/>
      <c r="J144" s="14"/>
      <c r="K144" s="103">
        <v>30</v>
      </c>
      <c r="L144" s="27"/>
      <c r="M144" s="14"/>
      <c r="N144" s="7">
        <v>30</v>
      </c>
      <c r="O144" s="74" t="s">
        <v>151</v>
      </c>
    </row>
    <row r="167" spans="3:5">
      <c r="C167" s="86"/>
      <c r="D167" s="51"/>
      <c r="E167" s="3"/>
    </row>
  </sheetData>
  <mergeCells count="3">
    <mergeCell ref="C13:N13"/>
    <mergeCell ref="C14:R14"/>
    <mergeCell ref="L16:N16"/>
  </mergeCells>
  <phoneticPr fontId="3" type="noConversion"/>
  <conditionalFormatting sqref="B1:B6 B10:B48 B61:B66 B75:B80 B87:B92 B114:B119 B129:B134 B99:B106 B121 B143:B1048576 B94:B97 B51 B54">
    <cfRule type="cellIs" dxfId="172" priority="151" operator="equal">
      <formula>"S9"</formula>
    </cfRule>
    <cfRule type="cellIs" dxfId="171" priority="152" operator="equal">
      <formula>"S7"</formula>
    </cfRule>
    <cfRule type="cellIs" dxfId="170" priority="153" operator="equal">
      <formula>"S5"</formula>
    </cfRule>
    <cfRule type="cellIs" dxfId="169" priority="154" operator="equal">
      <formula>"S3"</formula>
    </cfRule>
    <cfRule type="cellIs" dxfId="168" priority="155" operator="equal">
      <formula>"S1"</formula>
    </cfRule>
  </conditionalFormatting>
  <conditionalFormatting sqref="B49:B50 B52:B53 B55:B56">
    <cfRule type="cellIs" dxfId="167" priority="143" operator="equal">
      <formula>"S9"</formula>
    </cfRule>
    <cfRule type="cellIs" dxfId="166" priority="144" operator="equal">
      <formula>"S7"</formula>
    </cfRule>
    <cfRule type="cellIs" dxfId="165" priority="145" operator="equal">
      <formula>"S5"</formula>
    </cfRule>
    <cfRule type="cellIs" dxfId="164" priority="146" operator="equal">
      <formula>"S3"</formula>
    </cfRule>
    <cfRule type="cellIs" dxfId="163" priority="147" operator="equal">
      <formula>"S1"</formula>
    </cfRule>
  </conditionalFormatting>
  <conditionalFormatting sqref="B57:B60">
    <cfRule type="cellIs" dxfId="162" priority="135" operator="equal">
      <formula>"S9"</formula>
    </cfRule>
    <cfRule type="cellIs" dxfId="161" priority="136" operator="equal">
      <formula>"S7"</formula>
    </cfRule>
    <cfRule type="cellIs" dxfId="160" priority="137" operator="equal">
      <formula>"S5"</formula>
    </cfRule>
    <cfRule type="cellIs" dxfId="159" priority="138" operator="equal">
      <formula>"S3"</formula>
    </cfRule>
    <cfRule type="cellIs" dxfId="158" priority="139" operator="equal">
      <formula>"S1"</formula>
    </cfRule>
  </conditionalFormatting>
  <conditionalFormatting sqref="B68:B70 B72">
    <cfRule type="cellIs" dxfId="157" priority="127" operator="equal">
      <formula>"S9"</formula>
    </cfRule>
    <cfRule type="cellIs" dxfId="156" priority="128" operator="equal">
      <formula>"S7"</formula>
    </cfRule>
    <cfRule type="cellIs" dxfId="155" priority="129" operator="equal">
      <formula>"S5"</formula>
    </cfRule>
    <cfRule type="cellIs" dxfId="154" priority="130" operator="equal">
      <formula>"S3"</formula>
    </cfRule>
    <cfRule type="cellIs" dxfId="153" priority="131" operator="equal">
      <formula>"S1"</formula>
    </cfRule>
  </conditionalFormatting>
  <conditionalFormatting sqref="B71 B73:B74">
    <cfRule type="cellIs" dxfId="152" priority="119" operator="equal">
      <formula>"S9"</formula>
    </cfRule>
    <cfRule type="cellIs" dxfId="151" priority="120" operator="equal">
      <formula>"S7"</formula>
    </cfRule>
    <cfRule type="cellIs" dxfId="150" priority="121" operator="equal">
      <formula>"S5"</formula>
    </cfRule>
    <cfRule type="cellIs" dxfId="149" priority="122" operator="equal">
      <formula>"S3"</formula>
    </cfRule>
    <cfRule type="cellIs" dxfId="148" priority="123" operator="equal">
      <formula>"S1"</formula>
    </cfRule>
  </conditionalFormatting>
  <conditionalFormatting sqref="B81:B83">
    <cfRule type="cellIs" dxfId="147" priority="111" operator="equal">
      <formula>"S9"</formula>
    </cfRule>
    <cfRule type="cellIs" dxfId="146" priority="112" operator="equal">
      <formula>"S7"</formula>
    </cfRule>
    <cfRule type="cellIs" dxfId="145" priority="113" operator="equal">
      <formula>"S5"</formula>
    </cfRule>
    <cfRule type="cellIs" dxfId="144" priority="114" operator="equal">
      <formula>"S3"</formula>
    </cfRule>
    <cfRule type="cellIs" dxfId="143" priority="115" operator="equal">
      <formula>"S1"</formula>
    </cfRule>
  </conditionalFormatting>
  <conditionalFormatting sqref="B84:B86">
    <cfRule type="cellIs" dxfId="142" priority="103" operator="equal">
      <formula>"S9"</formula>
    </cfRule>
    <cfRule type="cellIs" dxfId="141" priority="104" operator="equal">
      <formula>"S7"</formula>
    </cfRule>
    <cfRule type="cellIs" dxfId="140" priority="105" operator="equal">
      <formula>"S5"</formula>
    </cfRule>
    <cfRule type="cellIs" dxfId="139" priority="106" operator="equal">
      <formula>"S3"</formula>
    </cfRule>
    <cfRule type="cellIs" dxfId="138" priority="107" operator="equal">
      <formula>"S1"</formula>
    </cfRule>
  </conditionalFormatting>
  <conditionalFormatting sqref="B93 B98">
    <cfRule type="cellIs" dxfId="137" priority="87" operator="equal">
      <formula>"S9"</formula>
    </cfRule>
    <cfRule type="cellIs" dxfId="136" priority="88" operator="equal">
      <formula>"S7"</formula>
    </cfRule>
    <cfRule type="cellIs" dxfId="135" priority="89" operator="equal">
      <formula>"S5"</formula>
    </cfRule>
    <cfRule type="cellIs" dxfId="134" priority="90" operator="equal">
      <formula>"S3"</formula>
    </cfRule>
    <cfRule type="cellIs" dxfId="133" priority="91" operator="equal">
      <formula>"S1"</formula>
    </cfRule>
  </conditionalFormatting>
  <conditionalFormatting sqref="B110 B112:B113">
    <cfRule type="cellIs" dxfId="132" priority="79" operator="equal">
      <formula>"S9"</formula>
    </cfRule>
    <cfRule type="cellIs" dxfId="131" priority="80" operator="equal">
      <formula>"S7"</formula>
    </cfRule>
    <cfRule type="cellIs" dxfId="130" priority="81" operator="equal">
      <formula>"S5"</formula>
    </cfRule>
    <cfRule type="cellIs" dxfId="129" priority="82" operator="equal">
      <formula>"S3"</formula>
    </cfRule>
    <cfRule type="cellIs" dxfId="128" priority="83" operator="equal">
      <formula>"S1"</formula>
    </cfRule>
  </conditionalFormatting>
  <conditionalFormatting sqref="B107:B109 B111">
    <cfRule type="cellIs" dxfId="127" priority="71" operator="equal">
      <formula>"S9"</formula>
    </cfRule>
    <cfRule type="cellIs" dxfId="126" priority="72" operator="equal">
      <formula>"S7"</formula>
    </cfRule>
    <cfRule type="cellIs" dxfId="125" priority="73" operator="equal">
      <formula>"S5"</formula>
    </cfRule>
    <cfRule type="cellIs" dxfId="124" priority="74" operator="equal">
      <formula>"S3"</formula>
    </cfRule>
    <cfRule type="cellIs" dxfId="123" priority="75" operator="equal">
      <formula>"S1"</formula>
    </cfRule>
  </conditionalFormatting>
  <conditionalFormatting sqref="B125 B127">
    <cfRule type="cellIs" dxfId="122" priority="63" operator="equal">
      <formula>"S9"</formula>
    </cfRule>
    <cfRule type="cellIs" dxfId="121" priority="64" operator="equal">
      <formula>"S7"</formula>
    </cfRule>
    <cfRule type="cellIs" dxfId="120" priority="65" operator="equal">
      <formula>"S5"</formula>
    </cfRule>
    <cfRule type="cellIs" dxfId="119" priority="66" operator="equal">
      <formula>"S3"</formula>
    </cfRule>
    <cfRule type="cellIs" dxfId="118" priority="67" operator="equal">
      <formula>"S1"</formula>
    </cfRule>
  </conditionalFormatting>
  <conditionalFormatting sqref="B120 B122:B124 B126 B128">
    <cfRule type="cellIs" dxfId="117" priority="55" operator="equal">
      <formula>"S9"</formula>
    </cfRule>
    <cfRule type="cellIs" dxfId="116" priority="56" operator="equal">
      <formula>"S7"</formula>
    </cfRule>
    <cfRule type="cellIs" dxfId="115" priority="57" operator="equal">
      <formula>"S5"</formula>
    </cfRule>
    <cfRule type="cellIs" dxfId="114" priority="58" operator="equal">
      <formula>"S3"</formula>
    </cfRule>
    <cfRule type="cellIs" dxfId="113" priority="59" operator="equal">
      <formula>"S1"</formula>
    </cfRule>
  </conditionalFormatting>
  <conditionalFormatting sqref="B135:B140">
    <cfRule type="cellIs" dxfId="112" priority="47" operator="equal">
      <formula>"S9"</formula>
    </cfRule>
    <cfRule type="cellIs" dxfId="111" priority="48" operator="equal">
      <formula>"S7"</formula>
    </cfRule>
    <cfRule type="cellIs" dxfId="110" priority="49" operator="equal">
      <formula>"S5"</formula>
    </cfRule>
    <cfRule type="cellIs" dxfId="109" priority="50" operator="equal">
      <formula>"S3"</formula>
    </cfRule>
    <cfRule type="cellIs" dxfId="108" priority="51" operator="equal">
      <formula>"S1"</formula>
    </cfRule>
  </conditionalFormatting>
  <conditionalFormatting sqref="B141:B142">
    <cfRule type="cellIs" dxfId="107" priority="39" operator="equal">
      <formula>"S9"</formula>
    </cfRule>
    <cfRule type="cellIs" dxfId="106" priority="40" operator="equal">
      <formula>"S7"</formula>
    </cfRule>
    <cfRule type="cellIs" dxfId="105" priority="41" operator="equal">
      <formula>"S5"</formula>
    </cfRule>
    <cfRule type="cellIs" dxfId="104" priority="42" operator="equal">
      <formula>"S3"</formula>
    </cfRule>
    <cfRule type="cellIs" dxfId="103" priority="43" operator="equal">
      <formula>"S1"</formula>
    </cfRule>
  </conditionalFormatting>
  <conditionalFormatting sqref="A1:A6 A68:A1048576 A10:A66">
    <cfRule type="cellIs" dxfId="102" priority="17" operator="equal">
      <formula>"M2"</formula>
    </cfRule>
    <cfRule type="cellIs" dxfId="101" priority="18" operator="equal">
      <formula>"L3"</formula>
    </cfRule>
    <cfRule type="cellIs" dxfId="100" priority="19" operator="equal">
      <formula>"L1"</formula>
    </cfRule>
  </conditionalFormatting>
  <conditionalFormatting sqref="B7:B9">
    <cfRule type="cellIs" dxfId="99" priority="12" operator="equal">
      <formula>"S9"</formula>
    </cfRule>
    <cfRule type="cellIs" dxfId="98" priority="13" operator="equal">
      <formula>"S7"</formula>
    </cfRule>
    <cfRule type="cellIs" dxfId="97" priority="14" operator="equal">
      <formula>"S5"</formula>
    </cfRule>
    <cfRule type="cellIs" dxfId="96" priority="15" operator="equal">
      <formula>"S3"</formula>
    </cfRule>
    <cfRule type="cellIs" dxfId="95" priority="16" operator="equal">
      <formula>"S1"</formula>
    </cfRule>
  </conditionalFormatting>
  <conditionalFormatting sqref="A7:A9">
    <cfRule type="cellIs" dxfId="94" priority="9" operator="equal">
      <formula>"M2"</formula>
    </cfRule>
    <cfRule type="cellIs" dxfId="93" priority="10" operator="equal">
      <formula>"L3"</formula>
    </cfRule>
    <cfRule type="cellIs" dxfId="92" priority="11" operator="equal">
      <formula>"L1"</formula>
    </cfRule>
  </conditionalFormatting>
  <conditionalFormatting sqref="B67">
    <cfRule type="cellIs" dxfId="91" priority="4" operator="equal">
      <formula>"S9"</formula>
    </cfRule>
    <cfRule type="cellIs" dxfId="90" priority="5" operator="equal">
      <formula>"S7"</formula>
    </cfRule>
    <cfRule type="cellIs" dxfId="89" priority="6" operator="equal">
      <formula>"S5"</formula>
    </cfRule>
    <cfRule type="cellIs" dxfId="88" priority="7" operator="equal">
      <formula>"S3"</formula>
    </cfRule>
    <cfRule type="cellIs" dxfId="87" priority="8" operator="equal">
      <formula>"S1"</formula>
    </cfRule>
  </conditionalFormatting>
  <conditionalFormatting sqref="A67">
    <cfRule type="cellIs" dxfId="86" priority="1" operator="equal">
      <formula>"M2"</formula>
    </cfRule>
    <cfRule type="cellIs" dxfId="85" priority="2" operator="equal">
      <formula>"L3"</formula>
    </cfRule>
    <cfRule type="cellIs" dxfId="84" priority="3" operator="equal">
      <formula>"L1"</formula>
    </cfRule>
  </conditionalFormatting>
  <printOptions gridLines="1"/>
  <pageMargins left="0.19685039370078741" right="0.11811023622047245" top="0.19685039370078741" bottom="0.15748031496062992" header="0.31496062992125984" footer="0.31496062992125984"/>
  <pageSetup paperSize="9" orientation="portrait" verticalDpi="597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166"/>
  <sheetViews>
    <sheetView topLeftCell="A132" zoomScale="125" zoomScaleNormal="125" zoomScalePageLayoutView="125" workbookViewId="0">
      <pane ySplit="6520"/>
      <selection activeCell="C139" sqref="C139"/>
      <selection pane="bottomLeft" activeCell="U123" sqref="U123"/>
    </sheetView>
  </sheetViews>
  <sheetFormatPr baseColWidth="10" defaultRowHeight="15"/>
  <cols>
    <col min="1" max="1" width="4.5" customWidth="1"/>
    <col min="2" max="2" width="4.1640625" customWidth="1"/>
    <col min="3" max="3" width="62.6640625" style="87" customWidth="1"/>
    <col min="4" max="4" width="10.5" style="52" customWidth="1"/>
    <col min="5" max="7" width="9.6640625" style="24" customWidth="1"/>
    <col min="8" max="8" width="12" style="24" customWidth="1"/>
    <col min="9" max="10" width="11.5" style="24" customWidth="1"/>
    <col min="11" max="11" width="12.5" style="101" customWidth="1"/>
    <col min="12" max="12" width="12.5" style="24" customWidth="1"/>
    <col min="13" max="13" width="12.1640625" style="24" customWidth="1"/>
    <col min="14" max="14" width="9.6640625" style="24" customWidth="1"/>
    <col min="15" max="15" width="10.83203125" style="70"/>
    <col min="16" max="16" width="10.83203125" style="1"/>
    <col min="17" max="17" width="24.5" style="1" customWidth="1"/>
    <col min="18" max="23" width="9" style="1" customWidth="1"/>
    <col min="24" max="25" width="10.83203125" style="1"/>
  </cols>
  <sheetData>
    <row r="1" spans="3:23" ht="34">
      <c r="C1" s="64" t="s">
        <v>143</v>
      </c>
      <c r="D1" s="39"/>
      <c r="Q1" s="76" t="s">
        <v>43</v>
      </c>
      <c r="R1" s="47" t="s">
        <v>36</v>
      </c>
      <c r="S1" s="6" t="s">
        <v>0</v>
      </c>
    </row>
    <row r="2" spans="3:23" ht="9" customHeight="1">
      <c r="C2" s="79"/>
      <c r="D2" s="40"/>
      <c r="Q2" s="77"/>
      <c r="R2" s="48"/>
      <c r="S2" s="7"/>
    </row>
    <row r="3" spans="3:23" ht="17">
      <c r="C3" s="80" t="s">
        <v>50</v>
      </c>
      <c r="D3" s="41"/>
      <c r="Q3" s="78" t="s">
        <v>37</v>
      </c>
      <c r="R3" s="50"/>
      <c r="S3" s="9"/>
    </row>
    <row r="4" spans="3:23" ht="15.75" customHeight="1">
      <c r="C4" s="80" t="s">
        <v>49</v>
      </c>
      <c r="D4" s="41"/>
      <c r="Q4" s="8"/>
      <c r="R4" s="8"/>
      <c r="S4" s="8"/>
    </row>
    <row r="5" spans="3:23" ht="18.75" customHeight="1">
      <c r="C5" s="37" t="s">
        <v>35</v>
      </c>
      <c r="D5" s="42"/>
      <c r="E5" s="36"/>
      <c r="F5" s="36"/>
      <c r="G5" s="36"/>
      <c r="H5" s="36"/>
      <c r="I5" s="36"/>
      <c r="J5" s="36"/>
      <c r="K5" s="71"/>
      <c r="L5" s="36"/>
      <c r="M5" s="36"/>
      <c r="N5" s="36"/>
      <c r="O5" s="71"/>
      <c r="Q5" s="57" t="s">
        <v>38</v>
      </c>
      <c r="R5" s="60"/>
      <c r="S5" s="58">
        <v>6</v>
      </c>
    </row>
    <row r="6" spans="3:23" ht="17.25" customHeight="1">
      <c r="C6" s="63" t="s">
        <v>40</v>
      </c>
      <c r="D6" s="43"/>
      <c r="E6" s="36"/>
      <c r="F6" s="36"/>
      <c r="G6" s="36"/>
      <c r="H6" s="36"/>
      <c r="I6" s="36"/>
      <c r="J6" s="36"/>
      <c r="K6" s="71"/>
      <c r="L6" s="36"/>
      <c r="M6" s="36"/>
      <c r="N6" s="36"/>
      <c r="O6" s="71"/>
      <c r="Q6" s="54" t="s">
        <v>39</v>
      </c>
      <c r="R6" s="38">
        <v>6</v>
      </c>
      <c r="S6" s="11"/>
    </row>
    <row r="7" spans="3:23" ht="6" customHeight="1">
      <c r="C7" s="80"/>
      <c r="D7" s="41"/>
      <c r="Q7" s="55"/>
      <c r="R7" s="61"/>
      <c r="S7" s="59"/>
    </row>
    <row r="8" spans="3:23" ht="16.5" customHeight="1">
      <c r="C8" s="81" t="s">
        <v>41</v>
      </c>
      <c r="D8" s="41"/>
      <c r="Q8" s="56" t="s">
        <v>55</v>
      </c>
      <c r="R8" s="38">
        <v>3</v>
      </c>
      <c r="S8" s="11"/>
    </row>
    <row r="9" spans="3:23" ht="16">
      <c r="C9" s="82" t="s">
        <v>42</v>
      </c>
      <c r="D9" s="65"/>
      <c r="E9" s="66"/>
      <c r="F9" s="66"/>
      <c r="Q9" s="53" t="s">
        <v>56</v>
      </c>
      <c r="R9" s="62">
        <v>3</v>
      </c>
      <c r="S9" s="14"/>
    </row>
    <row r="10" spans="3:23" ht="6" customHeight="1">
      <c r="C10" s="80"/>
      <c r="D10" s="41"/>
    </row>
    <row r="11" spans="3:23" ht="16">
      <c r="C11" s="83" t="s">
        <v>17</v>
      </c>
      <c r="D11" s="44"/>
    </row>
    <row r="12" spans="3:23" ht="6" customHeight="1">
      <c r="C12" s="83"/>
      <c r="D12" s="44"/>
    </row>
    <row r="13" spans="3:23" ht="18.75" customHeight="1">
      <c r="C13" s="105" t="s">
        <v>44</v>
      </c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72"/>
    </row>
    <row r="14" spans="3:23" ht="18.75" customHeight="1">
      <c r="C14" s="106" t="s">
        <v>51</v>
      </c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</row>
    <row r="15" spans="3:23" ht="16.5" customHeight="1">
      <c r="C15" s="83"/>
      <c r="D15" s="44"/>
      <c r="Q15" s="12" t="s">
        <v>27</v>
      </c>
    </row>
    <row r="16" spans="3:23" ht="19">
      <c r="C16" s="84" t="s">
        <v>52</v>
      </c>
      <c r="D16" s="45"/>
      <c r="H16" s="33" t="s">
        <v>32</v>
      </c>
      <c r="I16" s="32"/>
      <c r="J16" s="32"/>
      <c r="L16" s="107" t="s">
        <v>33</v>
      </c>
      <c r="M16" s="107"/>
      <c r="N16" s="107"/>
      <c r="Q16" s="8"/>
      <c r="R16" s="13"/>
      <c r="S16" s="14" t="s">
        <v>18</v>
      </c>
      <c r="T16" s="14" t="s">
        <v>19</v>
      </c>
      <c r="U16" s="14" t="s">
        <v>20</v>
      </c>
      <c r="V16" s="15" t="s">
        <v>21</v>
      </c>
      <c r="W16" s="15" t="s">
        <v>22</v>
      </c>
    </row>
    <row r="17" spans="1:44" ht="17.25" customHeight="1">
      <c r="C17" s="85"/>
      <c r="D17" s="46"/>
      <c r="P17" s="10"/>
      <c r="Q17" s="17" t="s">
        <v>23</v>
      </c>
      <c r="R17" s="18">
        <f>SUM(I19:I143)</f>
        <v>159.5</v>
      </c>
      <c r="S17" s="16">
        <f>SUMIF($A$19:$A$143,S16,$I$19:$I$143)</f>
        <v>18</v>
      </c>
      <c r="T17" s="16">
        <f>SUMIF($A$19:$A$143,T16,$I$19:$I$143)</f>
        <v>25</v>
      </c>
      <c r="U17" s="16">
        <f>SUMIF($A$19:$A$143,U16,$I$19:$I$143)</f>
        <v>52</v>
      </c>
      <c r="V17" s="16">
        <f>SUMIF($A$19:$A$143,V16,$I$19:$I$143)</f>
        <v>40.5</v>
      </c>
      <c r="W17" s="16">
        <f>SUMIF($A$19:$A$143,W16,$I$19:$I$143)</f>
        <v>24</v>
      </c>
      <c r="X17" s="10"/>
      <c r="Y17" s="10"/>
    </row>
    <row r="18" spans="1:44" s="4" customFormat="1" ht="30.75" customHeight="1" thickBot="1">
      <c r="B18" s="5"/>
      <c r="C18" s="93"/>
      <c r="D18" s="47" t="s">
        <v>36</v>
      </c>
      <c r="E18" s="6" t="s">
        <v>0</v>
      </c>
      <c r="F18" s="29" t="s">
        <v>12</v>
      </c>
      <c r="G18" s="30" t="s">
        <v>13</v>
      </c>
      <c r="H18" s="31" t="s">
        <v>45</v>
      </c>
      <c r="I18" s="29" t="s">
        <v>16</v>
      </c>
      <c r="J18" s="29" t="s">
        <v>46</v>
      </c>
      <c r="K18" s="102" t="s">
        <v>25</v>
      </c>
      <c r="L18" s="30" t="s">
        <v>31</v>
      </c>
      <c r="M18" s="29" t="s">
        <v>14</v>
      </c>
      <c r="N18" s="29" t="s">
        <v>15</v>
      </c>
      <c r="O18" s="73" t="s">
        <v>54</v>
      </c>
      <c r="P18" s="1"/>
      <c r="Q18" s="17" t="s">
        <v>47</v>
      </c>
      <c r="R18" s="18">
        <f>SUM(H19:H143)</f>
        <v>69</v>
      </c>
      <c r="S18" s="16">
        <f>SUMIF($A$19:$A$143,S16,$H$19:$H$143)</f>
        <v>24</v>
      </c>
      <c r="T18" s="16">
        <f>SUMIF($A$19:$A$143,T16,$H$19:$H$143)</f>
        <v>21</v>
      </c>
      <c r="U18" s="16">
        <f>SUMIF($A$19:$A$143,U16,$H$19:$H$143)</f>
        <v>6</v>
      </c>
      <c r="V18" s="16">
        <f>SUMIF($A$19:$A$143,V16,$H$19:$H$143)</f>
        <v>18</v>
      </c>
      <c r="W18" s="16">
        <f>SUMIF($A$19:$A$143,W16,$H$19:$H$143)</f>
        <v>0</v>
      </c>
      <c r="X18" s="1"/>
      <c r="Y18" s="1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</row>
    <row r="19" spans="1:44" ht="15.75" customHeight="1" thickTop="1">
      <c r="A19" t="str">
        <f>LOOKUP(B19,Ztech!$A$1:$A$10,Ztech!$B$1:$B$10)</f>
        <v>L1</v>
      </c>
      <c r="B19" s="2" t="s">
        <v>1</v>
      </c>
      <c r="C19" s="94" t="s">
        <v>57</v>
      </c>
      <c r="D19" s="48"/>
      <c r="E19" s="7">
        <v>6</v>
      </c>
      <c r="F19" s="14">
        <v>40</v>
      </c>
      <c r="G19" s="27"/>
      <c r="H19" s="25">
        <v>6</v>
      </c>
      <c r="I19" s="14"/>
      <c r="J19" s="14"/>
      <c r="K19" s="103"/>
      <c r="L19" s="27"/>
      <c r="M19" s="14"/>
      <c r="N19" s="7">
        <v>6</v>
      </c>
      <c r="O19" s="74"/>
      <c r="Q19" s="17" t="s">
        <v>48</v>
      </c>
      <c r="R19" s="18">
        <f>SUM(J19:J143)</f>
        <v>29.5</v>
      </c>
      <c r="S19" s="16">
        <f>SUMIF($A$19:$A$143,S16,$J$19:$J$143)</f>
        <v>15</v>
      </c>
      <c r="T19" s="16">
        <f>SUMIF($A$19:$A$143,T16,$J$19:$J$143)</f>
        <v>11.5</v>
      </c>
      <c r="U19" s="16">
        <f>SUMIF($A$19:$A$143,U16,$J$19:$J$143)</f>
        <v>3</v>
      </c>
      <c r="V19" s="16">
        <f>SUMIF($A$19:$A$143,V16,$J$19:$J$143)</f>
        <v>0</v>
      </c>
      <c r="W19" s="16">
        <f>SUMIF($A$19:$A$143,W16,$J$19:$J$143)</f>
        <v>0</v>
      </c>
    </row>
    <row r="20" spans="1:44" ht="16">
      <c r="A20" t="str">
        <f>LOOKUP(B20,Ztech!$A$1:$A$10,Ztech!$B$1:$B$10)</f>
        <v>L1</v>
      </c>
      <c r="B20" s="2" t="s">
        <v>1</v>
      </c>
      <c r="C20" s="88" t="s">
        <v>58</v>
      </c>
      <c r="D20" s="48"/>
      <c r="E20" s="7">
        <v>6</v>
      </c>
      <c r="F20" s="14">
        <v>40</v>
      </c>
      <c r="G20" s="27"/>
      <c r="H20" s="25">
        <v>6</v>
      </c>
      <c r="I20" s="14"/>
      <c r="J20" s="14"/>
      <c r="K20" s="103"/>
      <c r="L20" s="27"/>
      <c r="M20" s="14"/>
      <c r="N20" s="7">
        <v>6</v>
      </c>
      <c r="O20" s="74"/>
      <c r="Q20" s="17" t="s">
        <v>24</v>
      </c>
      <c r="R20" s="18">
        <f>SUM(K19:K143)</f>
        <v>96</v>
      </c>
      <c r="S20" s="16">
        <f>SUMIF($A$19:$A$143,S$16,$K$19:$K$143)</f>
        <v>14</v>
      </c>
      <c r="T20" s="16">
        <f>SUMIF($A$19:$A$143,T$16,$K$19:$K$143)</f>
        <v>14.5</v>
      </c>
      <c r="U20" s="16">
        <f>SUMIF($A$19:$A$143,U$16,$K$19:$K$143)</f>
        <v>12</v>
      </c>
      <c r="V20" s="16">
        <f>SUMIF($A$19:$A$143,V$16,$K$19:$K$143)</f>
        <v>17.5</v>
      </c>
      <c r="W20" s="16">
        <f>SUMIF($A$19:$A$143,W$16,$K$19:$K$143)</f>
        <v>38</v>
      </c>
    </row>
    <row r="21" spans="1:44">
      <c r="A21" t="str">
        <f>LOOKUP(B21,Ztech!$A$1:$A$10,Ztech!$B$1:$B$10)</f>
        <v>L1</v>
      </c>
      <c r="B21" s="2" t="s">
        <v>1</v>
      </c>
      <c r="C21" s="89" t="s">
        <v>59</v>
      </c>
      <c r="D21" s="48"/>
      <c r="E21" s="7">
        <v>3</v>
      </c>
      <c r="F21" s="14">
        <v>30</v>
      </c>
      <c r="G21" s="27"/>
      <c r="H21" s="25">
        <v>3</v>
      </c>
      <c r="I21" s="14"/>
      <c r="J21" s="14"/>
      <c r="K21" s="103"/>
      <c r="L21" s="27"/>
      <c r="M21" s="14"/>
      <c r="N21" s="7">
        <v>3</v>
      </c>
      <c r="O21" s="74"/>
      <c r="Q21" s="20" t="s">
        <v>29</v>
      </c>
      <c r="R21" s="21"/>
      <c r="S21" s="14">
        <f>SUM(S17:S20)</f>
        <v>71</v>
      </c>
      <c r="T21" s="14">
        <f>SUM(T17:T20)</f>
        <v>72</v>
      </c>
      <c r="U21" s="14">
        <f>SUM(U17:U20)</f>
        <v>73</v>
      </c>
      <c r="V21" s="14">
        <f>SUM(V17:V20)</f>
        <v>76</v>
      </c>
      <c r="W21" s="14">
        <f>SUM(W17:W20)</f>
        <v>62</v>
      </c>
    </row>
    <row r="22" spans="1:44">
      <c r="A22" t="str">
        <f>LOOKUP(B22,Ztech!$A$1:$A$10,Ztech!$B$1:$B$10)</f>
        <v>L1</v>
      </c>
      <c r="B22" s="2" t="s">
        <v>1</v>
      </c>
      <c r="C22" s="89" t="s">
        <v>60</v>
      </c>
      <c r="D22" s="48"/>
      <c r="E22" s="7">
        <v>3</v>
      </c>
      <c r="F22" s="14">
        <v>30</v>
      </c>
      <c r="G22" s="27"/>
      <c r="H22" s="25"/>
      <c r="I22" s="14"/>
      <c r="J22" s="14">
        <v>3</v>
      </c>
      <c r="K22" s="103"/>
      <c r="L22" s="27"/>
      <c r="M22" s="14"/>
      <c r="N22" s="7">
        <v>3</v>
      </c>
      <c r="O22" s="74"/>
      <c r="Q22" s="20" t="s">
        <v>30</v>
      </c>
      <c r="R22" s="21"/>
      <c r="S22" s="22"/>
      <c r="T22" s="22"/>
      <c r="U22" s="19">
        <f>SUM(S21:U21)</f>
        <v>216</v>
      </c>
      <c r="V22" s="22"/>
      <c r="W22" s="19">
        <f>V21+W21</f>
        <v>138</v>
      </c>
    </row>
    <row r="23" spans="1:44" ht="18">
      <c r="A23" t="str">
        <f>LOOKUP(B23,Ztech!$A$1:$A$10,Ztech!$B$1:$B$10)</f>
        <v>L1</v>
      </c>
      <c r="B23" s="2" t="s">
        <v>1</v>
      </c>
      <c r="C23" s="89" t="s">
        <v>61</v>
      </c>
      <c r="D23" s="48"/>
      <c r="E23" s="7">
        <v>4</v>
      </c>
      <c r="F23" s="14">
        <v>40</v>
      </c>
      <c r="G23" s="27"/>
      <c r="H23" s="25"/>
      <c r="I23" s="14">
        <v>4</v>
      </c>
      <c r="J23" s="14"/>
      <c r="K23" s="103"/>
      <c r="L23" s="27"/>
      <c r="M23" s="14"/>
      <c r="N23" s="7">
        <v>4</v>
      </c>
      <c r="O23" s="74"/>
      <c r="Q23" s="20" t="s">
        <v>28</v>
      </c>
      <c r="R23" s="35">
        <f>SUM(R17:R21)</f>
        <v>354</v>
      </c>
      <c r="S23" s="23"/>
      <c r="T23" s="23"/>
      <c r="U23" s="23"/>
      <c r="V23" s="23"/>
      <c r="W23" s="23"/>
    </row>
    <row r="24" spans="1:44">
      <c r="A24" t="str">
        <f>LOOKUP(B24,Ztech!$A$1:$A$10,Ztech!$B$1:$B$10)</f>
        <v>L1</v>
      </c>
      <c r="B24" s="2" t="s">
        <v>1</v>
      </c>
      <c r="C24" s="89" t="s">
        <v>62</v>
      </c>
      <c r="D24" s="48"/>
      <c r="E24" s="7">
        <v>2</v>
      </c>
      <c r="F24" s="14">
        <v>20</v>
      </c>
      <c r="G24" s="27"/>
      <c r="H24" s="25">
        <v>2</v>
      </c>
      <c r="I24" s="14"/>
      <c r="J24" s="14"/>
      <c r="K24" s="103"/>
      <c r="L24" s="27"/>
      <c r="M24" s="14"/>
      <c r="N24" s="7">
        <v>2</v>
      </c>
      <c r="O24" s="74"/>
      <c r="R24" s="34" t="str">
        <f>IF(SUM(E19:E143)=R23,"totaux ECTS OK","erreur sur les totaux ECTS")</f>
        <v>totaux ECTS OK</v>
      </c>
    </row>
    <row r="25" spans="1:44">
      <c r="A25" t="str">
        <f>LOOKUP(B25,Ztech!$A$1:$A$10,Ztech!$B$1:$B$10)</f>
        <v>L1</v>
      </c>
      <c r="B25" s="2" t="s">
        <v>1</v>
      </c>
      <c r="C25" s="89" t="s">
        <v>63</v>
      </c>
      <c r="D25" s="48"/>
      <c r="E25" s="7">
        <v>3</v>
      </c>
      <c r="F25" s="14">
        <v>15</v>
      </c>
      <c r="G25" s="27">
        <v>5</v>
      </c>
      <c r="H25" s="25"/>
      <c r="I25" s="14"/>
      <c r="J25" s="14"/>
      <c r="K25" s="103">
        <v>3</v>
      </c>
      <c r="L25" s="27">
        <v>3</v>
      </c>
      <c r="M25" s="14"/>
      <c r="N25" s="7">
        <v>3</v>
      </c>
      <c r="O25" s="74"/>
      <c r="R25" s="34" t="str">
        <f>IF(SUM(S21:W21)=R23,"répartition ECTS OK","erreur sur répartition ECTS")</f>
        <v>répartition ECTS OK</v>
      </c>
    </row>
    <row r="26" spans="1:44" ht="16">
      <c r="A26" t="str">
        <f>LOOKUP(B26,Ztech!$A$1:$A$10,Ztech!$B$1:$B$10)</f>
        <v>L1</v>
      </c>
      <c r="B26" s="2" t="s">
        <v>1</v>
      </c>
      <c r="C26" s="89" t="s">
        <v>64</v>
      </c>
      <c r="D26" s="48"/>
      <c r="E26" s="7">
        <v>1</v>
      </c>
      <c r="F26" s="14">
        <v>6</v>
      </c>
      <c r="G26" s="27"/>
      <c r="H26" s="25">
        <v>1</v>
      </c>
      <c r="I26" s="14"/>
      <c r="J26" s="14"/>
      <c r="K26" s="103"/>
      <c r="L26" s="27">
        <v>1</v>
      </c>
      <c r="M26" s="14">
        <v>1</v>
      </c>
      <c r="N26" s="7">
        <v>1</v>
      </c>
      <c r="O26" s="74"/>
      <c r="Q26" s="17" t="s">
        <v>53</v>
      </c>
      <c r="R26" s="18">
        <f>SUM(M19:M143)</f>
        <v>43</v>
      </c>
      <c r="S26" s="16">
        <f>SUMIF($A$19:$A$143,S$16,$M$19:$M$143)</f>
        <v>7</v>
      </c>
      <c r="T26" s="16">
        <f>SUMIF($A$19:$A$143,T$16,$M$19:$M$143)</f>
        <v>4</v>
      </c>
      <c r="U26" s="16">
        <f>SUMIF($A$19:$A$143,U$16,$M$19:$M$143)</f>
        <v>7</v>
      </c>
      <c r="V26" s="16">
        <f>SUMIF($A$19:$A$143,V$16,$M$19:$M$143)</f>
        <v>13</v>
      </c>
      <c r="W26" s="16">
        <f>SUMIF($A$19:$A$143,W$16,$M$19:$M$143)</f>
        <v>12</v>
      </c>
      <c r="X26" s="34" t="str">
        <f>IF(SUM(S26:W26)=R26,"totaux ECTS AMS OK","erreur sur les totaux ECTS AMS")</f>
        <v>totaux ECTS AMS OK</v>
      </c>
    </row>
    <row r="27" spans="1:44" ht="16">
      <c r="A27" t="str">
        <f>LOOKUP(B27,Ztech!$A$1:$A$10,Ztech!$B$1:$B$10)</f>
        <v>L1</v>
      </c>
      <c r="B27" s="2" t="s">
        <v>1</v>
      </c>
      <c r="C27" s="89" t="s">
        <v>65</v>
      </c>
      <c r="D27" s="48"/>
      <c r="E27" s="7">
        <v>2</v>
      </c>
      <c r="F27" s="14">
        <v>8</v>
      </c>
      <c r="G27" s="27"/>
      <c r="H27" s="25"/>
      <c r="I27" s="14"/>
      <c r="J27" s="14">
        <v>2</v>
      </c>
      <c r="K27" s="103"/>
      <c r="L27" s="27"/>
      <c r="M27" s="14"/>
      <c r="N27" s="7">
        <v>2</v>
      </c>
      <c r="O27" s="74"/>
      <c r="Q27" s="17" t="s">
        <v>26</v>
      </c>
      <c r="R27" s="18">
        <f>SUM(N19:N143)</f>
        <v>358</v>
      </c>
      <c r="S27" s="16">
        <f>SUMIF($A$19:$A$143,S$16,$N$19:$N$143)</f>
        <v>71</v>
      </c>
      <c r="T27" s="16">
        <f>SUMIF($A$19:$A$143,T$16,$N$19:$N$143)</f>
        <v>72</v>
      </c>
      <c r="U27" s="16">
        <f>SUMIF($A$19:$A$143,U$16,$N$19:$N$143)</f>
        <v>73</v>
      </c>
      <c r="V27" s="16">
        <f>SUMIF($A$19:$A$143,V$16,$N$19:$N$143)</f>
        <v>76</v>
      </c>
      <c r="W27" s="16">
        <f>SUMIF($A$19:$A$143,W$16,$N$19:$N$143)</f>
        <v>66</v>
      </c>
      <c r="X27" s="34" t="str">
        <f>IF(SUM(S27:W27)=R27,"totaux ECTS SD OK","erreur sur les totaux ECTS SD")</f>
        <v>totaux ECTS SD OK</v>
      </c>
    </row>
    <row r="28" spans="1:44" ht="16">
      <c r="A28" t="str">
        <f>LOOKUP(B28,Ztech!$A$1:$A$10,Ztech!$B$1:$B$10)</f>
        <v>L1</v>
      </c>
      <c r="B28" s="2" t="s">
        <v>1</v>
      </c>
      <c r="C28" s="91" t="s">
        <v>162</v>
      </c>
      <c r="D28" s="48"/>
      <c r="E28" s="7">
        <v>3</v>
      </c>
      <c r="F28" s="14">
        <v>40</v>
      </c>
      <c r="G28" s="27"/>
      <c r="H28" s="25"/>
      <c r="I28" s="14"/>
      <c r="J28" s="14"/>
      <c r="K28" s="103">
        <v>3</v>
      </c>
      <c r="L28" s="27">
        <v>3</v>
      </c>
      <c r="M28" s="14"/>
      <c r="N28" s="14">
        <v>3</v>
      </c>
      <c r="O28" s="74"/>
      <c r="Q28" s="17" t="s">
        <v>34</v>
      </c>
      <c r="R28" s="18">
        <f>SUM(L19:L143)</f>
        <v>43.5</v>
      </c>
      <c r="S28" s="16">
        <f>SUMIF($A$19:$A$143,S$16,$L$19:$L$143)</f>
        <v>13</v>
      </c>
      <c r="T28" s="16">
        <f>SUMIF($A$19:$A$143,T$16,$L$19:$L$143)</f>
        <v>10</v>
      </c>
      <c r="U28" s="16">
        <f>SUMIF($A$19:$A$143,U$16,$L$19:$L$143)</f>
        <v>9</v>
      </c>
      <c r="V28" s="16">
        <f>SUMIF($A$19:$A$143,V$16,$L$19:$L$143)</f>
        <v>7.5</v>
      </c>
      <c r="W28" s="16">
        <f>SUMIF($A$19:$A$143,W$16,$L$19:$L$143)</f>
        <v>4</v>
      </c>
      <c r="X28" s="34" t="str">
        <f>IF(SUM(S28:W28)=R28,"totaux ECTS Langue OK","erreur sur les totaux ECTS Langue")</f>
        <v>totaux ECTS Langue OK</v>
      </c>
    </row>
    <row r="29" spans="1:44" ht="15.75" customHeight="1">
      <c r="A29" t="str">
        <f>LOOKUP(B29,Ztech!$A$1:$A$10,Ztech!$B$1:$B$10)</f>
        <v>L1</v>
      </c>
      <c r="B29" s="2" t="s">
        <v>1</v>
      </c>
      <c r="C29" s="91" t="s">
        <v>163</v>
      </c>
      <c r="D29" s="48"/>
      <c r="E29" s="7">
        <v>1</v>
      </c>
      <c r="F29" s="14">
        <v>20</v>
      </c>
      <c r="G29" s="27"/>
      <c r="H29" s="25"/>
      <c r="I29" s="14">
        <v>1</v>
      </c>
      <c r="J29" s="14"/>
      <c r="K29" s="103"/>
      <c r="L29" s="27"/>
      <c r="M29" s="14"/>
      <c r="N29" s="14">
        <v>1</v>
      </c>
      <c r="O29" s="74"/>
    </row>
    <row r="30" spans="1:44">
      <c r="A30" t="str">
        <f>LOOKUP(B30,Ztech!$A$1:$A$10,Ztech!$B$1:$B$10)</f>
        <v>L1</v>
      </c>
      <c r="B30" s="2" t="s">
        <v>1</v>
      </c>
      <c r="C30" s="95"/>
      <c r="D30" s="48"/>
      <c r="E30" s="7"/>
      <c r="F30" s="14"/>
      <c r="G30" s="27"/>
      <c r="H30" s="25"/>
      <c r="I30" s="14"/>
      <c r="J30" s="14"/>
      <c r="K30" s="103"/>
      <c r="L30" s="27"/>
      <c r="M30" s="14"/>
      <c r="N30" s="14"/>
      <c r="O30" s="74"/>
    </row>
    <row r="31" spans="1:44">
      <c r="A31" t="str">
        <f>LOOKUP(B31,Ztech!$A$1:$A$10,Ztech!$B$1:$B$10)</f>
        <v>L1</v>
      </c>
      <c r="B31" s="2" t="s">
        <v>1</v>
      </c>
      <c r="C31" s="95" t="s">
        <v>11</v>
      </c>
      <c r="D31" s="49"/>
      <c r="E31" s="11"/>
      <c r="F31" s="11"/>
      <c r="G31" s="28"/>
      <c r="H31" s="26"/>
      <c r="I31" s="11"/>
      <c r="J31" s="11"/>
      <c r="K31" s="103"/>
      <c r="L31" s="27"/>
      <c r="M31" s="14"/>
      <c r="N31" s="11"/>
      <c r="O31" s="75"/>
    </row>
    <row r="32" spans="1:44" ht="15.75" customHeight="1">
      <c r="A32" t="str">
        <f>LOOKUP(B32,Ztech!$A$1:$A$10,Ztech!$B$1:$B$10)</f>
        <v>L1</v>
      </c>
      <c r="B32" s="2" t="s">
        <v>2</v>
      </c>
      <c r="C32" s="94" t="s">
        <v>66</v>
      </c>
      <c r="D32" s="48"/>
      <c r="E32" s="7">
        <v>6</v>
      </c>
      <c r="F32" s="14">
        <v>40</v>
      </c>
      <c r="G32" s="27"/>
      <c r="H32" s="25"/>
      <c r="I32" s="14"/>
      <c r="J32" s="14">
        <v>6</v>
      </c>
      <c r="K32" s="103"/>
      <c r="L32" s="27"/>
      <c r="M32" s="14"/>
      <c r="N32" s="7">
        <v>6</v>
      </c>
      <c r="O32" s="74"/>
      <c r="Q32" s="68"/>
      <c r="R32" s="67"/>
      <c r="S32" s="67"/>
      <c r="T32" s="67"/>
    </row>
    <row r="33" spans="1:24">
      <c r="A33" t="str">
        <f>LOOKUP(B33,Ztech!$A$1:$A$10,Ztech!$B$1:$B$10)</f>
        <v>L1</v>
      </c>
      <c r="B33" s="2" t="s">
        <v>2</v>
      </c>
      <c r="C33" s="88" t="s">
        <v>67</v>
      </c>
      <c r="D33" s="48"/>
      <c r="E33" s="7">
        <v>6</v>
      </c>
      <c r="F33" s="14">
        <v>40</v>
      </c>
      <c r="G33" s="27"/>
      <c r="H33" s="25"/>
      <c r="I33" s="14">
        <v>6</v>
      </c>
      <c r="J33" s="14"/>
      <c r="K33" s="103"/>
      <c r="L33" s="27"/>
      <c r="M33" s="14"/>
      <c r="N33" s="7">
        <v>6</v>
      </c>
      <c r="O33" s="74"/>
      <c r="R33" s="67"/>
      <c r="S33" s="67"/>
      <c r="T33" s="67"/>
    </row>
    <row r="34" spans="1:24">
      <c r="A34" t="str">
        <f>LOOKUP(B34,Ztech!$A$1:$A$10,Ztech!$B$1:$B$10)</f>
        <v>L1</v>
      </c>
      <c r="B34" s="2" t="s">
        <v>2</v>
      </c>
      <c r="C34" s="89" t="s">
        <v>68</v>
      </c>
      <c r="D34" s="48"/>
      <c r="E34" s="7">
        <v>3</v>
      </c>
      <c r="F34" s="14">
        <v>25</v>
      </c>
      <c r="G34" s="27"/>
      <c r="H34" s="25"/>
      <c r="I34" s="14"/>
      <c r="J34" s="14">
        <v>3</v>
      </c>
      <c r="K34" s="103"/>
      <c r="L34" s="27"/>
      <c r="M34" s="14"/>
      <c r="N34" s="7">
        <v>3</v>
      </c>
      <c r="O34" s="74"/>
      <c r="Q34" s="69"/>
      <c r="R34" s="67"/>
      <c r="S34" s="67"/>
      <c r="T34" s="67"/>
    </row>
    <row r="35" spans="1:24" ht="15.75" customHeight="1">
      <c r="A35" t="str">
        <f>LOOKUP(B35,Ztech!$A$1:$A$10,Ztech!$B$1:$B$10)</f>
        <v>L1</v>
      </c>
      <c r="B35" s="2" t="s">
        <v>2</v>
      </c>
      <c r="C35" s="89" t="s">
        <v>69</v>
      </c>
      <c r="D35" s="48"/>
      <c r="E35" s="7">
        <v>3</v>
      </c>
      <c r="F35" s="14">
        <v>24</v>
      </c>
      <c r="G35" s="27"/>
      <c r="H35" s="25">
        <v>3</v>
      </c>
      <c r="I35" s="14"/>
      <c r="J35" s="14"/>
      <c r="K35" s="103"/>
      <c r="L35" s="27"/>
      <c r="M35" s="14"/>
      <c r="N35" s="7">
        <v>3</v>
      </c>
      <c r="O35" s="74"/>
      <c r="R35" s="67"/>
      <c r="S35" s="67"/>
      <c r="T35" s="67"/>
    </row>
    <row r="36" spans="1:24">
      <c r="A36" t="str">
        <f>LOOKUP(B36,Ztech!$A$1:$A$10,Ztech!$B$1:$B$10)</f>
        <v>L1</v>
      </c>
      <c r="B36" s="2" t="s">
        <v>2</v>
      </c>
      <c r="C36" s="89" t="s">
        <v>70</v>
      </c>
      <c r="D36" s="48"/>
      <c r="E36" s="7">
        <v>3</v>
      </c>
      <c r="F36" s="14">
        <v>25</v>
      </c>
      <c r="G36" s="27"/>
      <c r="H36" s="25"/>
      <c r="I36" s="14">
        <v>3</v>
      </c>
      <c r="J36" s="14"/>
      <c r="K36" s="103"/>
      <c r="L36" s="27"/>
      <c r="M36" s="14"/>
      <c r="N36" s="7">
        <v>3</v>
      </c>
      <c r="O36" s="74"/>
      <c r="R36" s="67"/>
      <c r="S36" s="67"/>
      <c r="T36" s="67"/>
    </row>
    <row r="37" spans="1:24">
      <c r="A37" t="str">
        <f>LOOKUP(B37,Ztech!$A$1:$A$10,Ztech!$B$1:$B$10)</f>
        <v>L1</v>
      </c>
      <c r="B37" s="2" t="s">
        <v>2</v>
      </c>
      <c r="C37" s="89" t="s">
        <v>71</v>
      </c>
      <c r="D37" s="48"/>
      <c r="E37" s="7">
        <v>3</v>
      </c>
      <c r="F37" s="14">
        <v>25</v>
      </c>
      <c r="G37" s="27"/>
      <c r="H37" s="25">
        <v>3</v>
      </c>
      <c r="I37" s="14"/>
      <c r="J37" s="14"/>
      <c r="K37" s="103"/>
      <c r="L37" s="27"/>
      <c r="M37" s="14"/>
      <c r="N37" s="7">
        <v>3</v>
      </c>
      <c r="O37" s="74"/>
      <c r="R37" s="67"/>
      <c r="S37" s="67"/>
      <c r="T37" s="67"/>
    </row>
    <row r="38" spans="1:24">
      <c r="A38" t="str">
        <f>LOOKUP(B38,Ztech!$A$1:$A$10,Ztech!$B$1:$B$10)</f>
        <v>L1</v>
      </c>
      <c r="B38" s="2" t="s">
        <v>2</v>
      </c>
      <c r="C38" s="89" t="s">
        <v>72</v>
      </c>
      <c r="D38" s="48"/>
      <c r="E38" s="7">
        <v>3</v>
      </c>
      <c r="F38" s="14">
        <v>15</v>
      </c>
      <c r="G38" s="27">
        <v>5</v>
      </c>
      <c r="H38" s="25"/>
      <c r="I38" s="14"/>
      <c r="J38" s="14"/>
      <c r="K38" s="103">
        <v>3</v>
      </c>
      <c r="L38" s="27">
        <v>3</v>
      </c>
      <c r="M38" s="14"/>
      <c r="N38" s="7">
        <v>3</v>
      </c>
      <c r="O38" s="74"/>
      <c r="R38" s="67"/>
      <c r="S38" s="67"/>
      <c r="T38" s="67"/>
      <c r="X38" s="2"/>
    </row>
    <row r="39" spans="1:24" ht="15.75" customHeight="1">
      <c r="A39" t="str">
        <f>LOOKUP(B39,Ztech!$A$1:$A$10,Ztech!$B$1:$B$10)</f>
        <v>L1</v>
      </c>
      <c r="B39" s="2" t="s">
        <v>2</v>
      </c>
      <c r="C39" s="89" t="s">
        <v>73</v>
      </c>
      <c r="D39" s="48"/>
      <c r="E39" s="7">
        <v>2</v>
      </c>
      <c r="F39" s="14">
        <v>8</v>
      </c>
      <c r="G39" s="27"/>
      <c r="H39" s="25"/>
      <c r="I39" s="14"/>
      <c r="J39" s="14"/>
      <c r="K39" s="103">
        <v>2</v>
      </c>
      <c r="L39" s="27"/>
      <c r="M39" s="14">
        <v>2</v>
      </c>
      <c r="N39" s="7">
        <v>2</v>
      </c>
      <c r="O39" s="74"/>
      <c r="R39" s="67"/>
      <c r="S39" s="67"/>
      <c r="T39" s="67"/>
    </row>
    <row r="40" spans="1:24">
      <c r="A40" t="str">
        <f>LOOKUP(B40,Ztech!$A$1:$A$10,Ztech!$B$1:$B$10)</f>
        <v>L1</v>
      </c>
      <c r="B40" s="2" t="s">
        <v>2</v>
      </c>
      <c r="C40" s="89" t="s">
        <v>74</v>
      </c>
      <c r="D40" s="48"/>
      <c r="E40" s="7">
        <v>1</v>
      </c>
      <c r="F40" s="14">
        <v>6</v>
      </c>
      <c r="G40" s="27"/>
      <c r="H40" s="25"/>
      <c r="I40" s="14"/>
      <c r="J40" s="14">
        <v>1</v>
      </c>
      <c r="K40" s="103"/>
      <c r="L40" s="27"/>
      <c r="M40" s="14"/>
      <c r="N40" s="7">
        <v>1</v>
      </c>
      <c r="O40" s="74"/>
      <c r="R40" s="67"/>
      <c r="S40" s="67"/>
      <c r="T40" s="67"/>
    </row>
    <row r="41" spans="1:24">
      <c r="A41" t="str">
        <f>LOOKUP(B41,Ztech!$A$1:$A$10,Ztech!$B$1:$B$10)</f>
        <v>L1</v>
      </c>
      <c r="B41" s="2" t="s">
        <v>2</v>
      </c>
      <c r="C41" s="91" t="s">
        <v>164</v>
      </c>
      <c r="D41" s="48"/>
      <c r="E41" s="7">
        <v>4</v>
      </c>
      <c r="F41" s="14"/>
      <c r="G41" s="27">
        <v>40</v>
      </c>
      <c r="H41" s="25"/>
      <c r="I41" s="14">
        <v>4</v>
      </c>
      <c r="J41" s="14"/>
      <c r="K41" s="103"/>
      <c r="L41" s="27"/>
      <c r="M41" s="14">
        <v>4</v>
      </c>
      <c r="N41" s="7">
        <v>4</v>
      </c>
      <c r="O41" s="74"/>
    </row>
    <row r="42" spans="1:24" ht="15.75" customHeight="1">
      <c r="A42" t="str">
        <f>LOOKUP(B42,Ztech!$A$1:$A$10,Ztech!$B$1:$B$10)</f>
        <v>L1</v>
      </c>
      <c r="B42" s="2" t="s">
        <v>2</v>
      </c>
      <c r="C42" s="91" t="s">
        <v>165</v>
      </c>
      <c r="D42" s="48"/>
      <c r="E42" s="7">
        <v>3</v>
      </c>
      <c r="F42" s="14">
        <v>20</v>
      </c>
      <c r="G42" s="27"/>
      <c r="H42" s="25"/>
      <c r="I42" s="14"/>
      <c r="J42" s="14"/>
      <c r="K42" s="103">
        <v>3</v>
      </c>
      <c r="L42" s="27">
        <v>3</v>
      </c>
      <c r="M42" s="14"/>
      <c r="N42" s="7">
        <v>3</v>
      </c>
      <c r="O42" s="74"/>
    </row>
    <row r="43" spans="1:24">
      <c r="A43" t="str">
        <f>LOOKUP(B43,Ztech!$A$1:$A$10,Ztech!$B$1:$B$10)</f>
        <v>L1</v>
      </c>
      <c r="B43" s="2" t="s">
        <v>2</v>
      </c>
      <c r="C43" s="95" t="s">
        <v>11</v>
      </c>
      <c r="D43" s="50"/>
      <c r="E43" s="9"/>
      <c r="F43" s="11"/>
      <c r="G43" s="28"/>
      <c r="H43" s="26"/>
      <c r="I43" s="11"/>
      <c r="J43" s="11"/>
      <c r="K43" s="103"/>
      <c r="L43" s="27"/>
      <c r="M43" s="14"/>
      <c r="N43" s="11"/>
      <c r="O43" s="75"/>
    </row>
    <row r="44" spans="1:24">
      <c r="A44" t="str">
        <f>LOOKUP(B44,Ztech!$A$1:$A$10,Ztech!$B$1:$B$10)</f>
        <v>L2</v>
      </c>
      <c r="B44" s="2" t="s">
        <v>3</v>
      </c>
      <c r="C44" s="94" t="s">
        <v>75</v>
      </c>
      <c r="D44" s="48"/>
      <c r="E44" s="7">
        <v>4</v>
      </c>
      <c r="F44" s="14">
        <v>40</v>
      </c>
      <c r="G44" s="27"/>
      <c r="H44" s="25"/>
      <c r="I44" s="14"/>
      <c r="J44" s="14">
        <v>4</v>
      </c>
      <c r="K44" s="103"/>
      <c r="L44" s="27"/>
      <c r="M44" s="14"/>
      <c r="N44" s="7">
        <v>4</v>
      </c>
      <c r="O44" s="74"/>
    </row>
    <row r="45" spans="1:24" ht="15.75" customHeight="1">
      <c r="A45" t="str">
        <f>LOOKUP(B45,Ztech!$A$1:$A$10,Ztech!$B$1:$B$10)</f>
        <v>L2</v>
      </c>
      <c r="B45" s="2" t="s">
        <v>3</v>
      </c>
      <c r="C45" s="88" t="s">
        <v>76</v>
      </c>
      <c r="D45" s="48"/>
      <c r="E45" s="7">
        <v>2</v>
      </c>
      <c r="F45" s="14">
        <v>20</v>
      </c>
      <c r="G45" s="27"/>
      <c r="H45" s="25"/>
      <c r="I45" s="14">
        <v>2</v>
      </c>
      <c r="J45" s="14"/>
      <c r="K45" s="103"/>
      <c r="L45" s="27"/>
      <c r="M45" s="14"/>
      <c r="N45" s="7">
        <v>2</v>
      </c>
      <c r="O45" s="74"/>
    </row>
    <row r="46" spans="1:24">
      <c r="A46" t="str">
        <f>LOOKUP(B46,Ztech!$A$1:$A$10,Ztech!$B$1:$B$10)</f>
        <v>L2</v>
      </c>
      <c r="B46" s="2" t="s">
        <v>3</v>
      </c>
      <c r="C46" s="88" t="s">
        <v>77</v>
      </c>
      <c r="D46" s="48"/>
      <c r="E46" s="7">
        <v>4</v>
      </c>
      <c r="F46" s="14">
        <v>40</v>
      </c>
      <c r="G46" s="27"/>
      <c r="H46" s="25"/>
      <c r="I46" s="14">
        <v>4</v>
      </c>
      <c r="J46" s="14"/>
      <c r="K46" s="103"/>
      <c r="L46" s="27"/>
      <c r="M46" s="14"/>
      <c r="N46" s="7">
        <v>4</v>
      </c>
      <c r="O46" s="74"/>
    </row>
    <row r="47" spans="1:24" ht="28">
      <c r="A47" t="str">
        <f>LOOKUP(B47,Ztech!$A$1:$A$10,Ztech!$B$1:$B$10)</f>
        <v>L2</v>
      </c>
      <c r="B47" s="2" t="s">
        <v>3</v>
      </c>
      <c r="C47" s="88" t="s">
        <v>78</v>
      </c>
      <c r="D47" s="48"/>
      <c r="E47" s="7">
        <v>2</v>
      </c>
      <c r="F47" s="14">
        <v>20</v>
      </c>
      <c r="G47" s="27"/>
      <c r="H47" s="25">
        <v>2</v>
      </c>
      <c r="I47" s="14"/>
      <c r="J47" s="14"/>
      <c r="K47" s="103"/>
      <c r="L47" s="27"/>
      <c r="M47" s="14"/>
      <c r="N47" s="7">
        <v>2</v>
      </c>
      <c r="O47" s="74"/>
    </row>
    <row r="48" spans="1:24">
      <c r="A48" t="str">
        <f>LOOKUP(B48,Ztech!$A$1:$A$10,Ztech!$B$1:$B$10)</f>
        <v>L2</v>
      </c>
      <c r="B48" s="2" t="s">
        <v>3</v>
      </c>
      <c r="C48" s="89" t="s">
        <v>79</v>
      </c>
      <c r="D48" s="48"/>
      <c r="E48" s="7">
        <v>3</v>
      </c>
      <c r="F48" s="14">
        <v>30</v>
      </c>
      <c r="G48" s="27"/>
      <c r="H48" s="25"/>
      <c r="I48" s="14"/>
      <c r="J48" s="14">
        <v>3</v>
      </c>
      <c r="K48" s="103"/>
      <c r="L48" s="27"/>
      <c r="M48" s="14"/>
      <c r="N48" s="7">
        <v>3</v>
      </c>
      <c r="O48" s="74"/>
    </row>
    <row r="49" spans="1:15">
      <c r="A49" t="str">
        <f>LOOKUP(B49,Ztech!$A$1:$A$10,Ztech!$B$1:$B$10)</f>
        <v>L2</v>
      </c>
      <c r="B49" s="2" t="s">
        <v>3</v>
      </c>
      <c r="C49" s="89" t="s">
        <v>80</v>
      </c>
      <c r="D49" s="48"/>
      <c r="E49" s="7">
        <v>3</v>
      </c>
      <c r="F49" s="14">
        <v>30</v>
      </c>
      <c r="G49" s="27"/>
      <c r="H49" s="25">
        <v>3</v>
      </c>
      <c r="I49" s="14"/>
      <c r="J49" s="14"/>
      <c r="K49" s="103"/>
      <c r="L49" s="27"/>
      <c r="M49" s="14"/>
      <c r="N49" s="7">
        <v>3</v>
      </c>
      <c r="O49" s="74"/>
    </row>
    <row r="50" spans="1:15">
      <c r="A50" t="str">
        <f>LOOKUP(B50,Ztech!$A$1:$A$10,Ztech!$B$1:$B$10)</f>
        <v>L2</v>
      </c>
      <c r="B50" s="2" t="s">
        <v>3</v>
      </c>
      <c r="C50" s="89" t="s">
        <v>81</v>
      </c>
      <c r="D50" s="48"/>
      <c r="E50" s="7">
        <v>3</v>
      </c>
      <c r="F50" s="14">
        <v>30</v>
      </c>
      <c r="G50" s="27"/>
      <c r="H50" s="25"/>
      <c r="I50" s="14"/>
      <c r="J50" s="14">
        <v>3</v>
      </c>
      <c r="K50" s="103"/>
      <c r="L50" s="27"/>
      <c r="M50" s="14"/>
      <c r="N50" s="7">
        <v>3</v>
      </c>
      <c r="O50" s="74"/>
    </row>
    <row r="51" spans="1:15" ht="15.75" customHeight="1">
      <c r="A51" t="str">
        <f>LOOKUP(B51,Ztech!$A$1:$A$10,Ztech!$B$1:$B$10)</f>
        <v>L2</v>
      </c>
      <c r="B51" s="2" t="s">
        <v>3</v>
      </c>
      <c r="C51" s="88" t="s">
        <v>82</v>
      </c>
      <c r="D51" s="48"/>
      <c r="E51" s="7">
        <v>3</v>
      </c>
      <c r="F51" s="14">
        <v>30</v>
      </c>
      <c r="G51" s="27"/>
      <c r="H51" s="25"/>
      <c r="I51" s="14">
        <v>3</v>
      </c>
      <c r="J51" s="14"/>
      <c r="K51" s="103"/>
      <c r="L51" s="27"/>
      <c r="M51" s="14"/>
      <c r="N51" s="7">
        <v>3</v>
      </c>
      <c r="O51" s="74"/>
    </row>
    <row r="52" spans="1:15" ht="15.75" customHeight="1">
      <c r="A52" t="str">
        <f>LOOKUP(B52,Ztech!$A$1:$A$10,Ztech!$B$1:$B$10)</f>
        <v>L2</v>
      </c>
      <c r="B52" s="2" t="s">
        <v>3</v>
      </c>
      <c r="C52" s="89" t="s">
        <v>83</v>
      </c>
      <c r="D52" s="48"/>
      <c r="E52" s="7">
        <v>1.5</v>
      </c>
      <c r="F52" s="14">
        <v>12</v>
      </c>
      <c r="G52" s="27"/>
      <c r="H52" s="25"/>
      <c r="I52" s="14"/>
      <c r="J52" s="14">
        <v>1.5</v>
      </c>
      <c r="K52" s="103"/>
      <c r="L52" s="27"/>
      <c r="M52" s="14"/>
      <c r="N52" s="7">
        <v>1.5</v>
      </c>
      <c r="O52" s="74"/>
    </row>
    <row r="53" spans="1:15" ht="15.75" customHeight="1">
      <c r="A53" t="str">
        <f>LOOKUP(B53,Ztech!$A$1:$A$10,Ztech!$B$1:$B$10)</f>
        <v>L2</v>
      </c>
      <c r="B53" s="2" t="s">
        <v>3</v>
      </c>
      <c r="C53" s="96" t="s">
        <v>38</v>
      </c>
      <c r="D53" s="48"/>
      <c r="E53" s="7">
        <v>1.5</v>
      </c>
      <c r="F53" s="14"/>
      <c r="G53" s="27"/>
      <c r="H53" s="25"/>
      <c r="I53" s="14"/>
      <c r="J53" s="14"/>
      <c r="K53" s="103">
        <v>1.5</v>
      </c>
      <c r="L53" s="27"/>
      <c r="M53" s="14">
        <v>1.5</v>
      </c>
      <c r="N53" s="7">
        <v>1.5</v>
      </c>
      <c r="O53" s="74"/>
    </row>
    <row r="54" spans="1:15" ht="15.75" customHeight="1">
      <c r="A54" t="str">
        <f>LOOKUP(B54,Ztech!$A$1:$A$10,Ztech!$B$1:$B$10)</f>
        <v>L2</v>
      </c>
      <c r="B54" s="2" t="s">
        <v>3</v>
      </c>
      <c r="C54" s="89" t="s">
        <v>84</v>
      </c>
      <c r="D54" s="48">
        <v>1.5</v>
      </c>
      <c r="E54" s="7"/>
      <c r="F54" s="14">
        <v>15</v>
      </c>
      <c r="G54" s="27"/>
      <c r="H54" s="25"/>
      <c r="I54" s="14"/>
      <c r="J54" s="14"/>
      <c r="K54" s="103"/>
      <c r="L54" s="27"/>
      <c r="M54" s="14"/>
      <c r="N54" s="14"/>
      <c r="O54" s="74"/>
    </row>
    <row r="55" spans="1:15" ht="15.75" customHeight="1">
      <c r="A55" t="str">
        <f>LOOKUP(B55,Ztech!$A$1:$A$10,Ztech!$B$1:$B$10)</f>
        <v>L2</v>
      </c>
      <c r="B55" s="2" t="s">
        <v>3</v>
      </c>
      <c r="C55" s="89" t="s">
        <v>85</v>
      </c>
      <c r="D55" s="48">
        <v>1.5</v>
      </c>
      <c r="E55" s="7"/>
      <c r="F55" s="14">
        <v>12</v>
      </c>
      <c r="G55" s="27"/>
      <c r="H55" s="25"/>
      <c r="I55" s="14"/>
      <c r="J55" s="14"/>
      <c r="K55" s="103"/>
      <c r="L55" s="27"/>
      <c r="M55" s="14"/>
      <c r="N55" s="14"/>
      <c r="O55" s="74"/>
    </row>
    <row r="56" spans="1:15" ht="15.75" customHeight="1">
      <c r="A56" t="str">
        <f>LOOKUP(B56,Ztech!$A$1:$A$10,Ztech!$B$1:$B$10)</f>
        <v>L2</v>
      </c>
      <c r="B56" s="2" t="s">
        <v>3</v>
      </c>
      <c r="C56" s="89" t="s">
        <v>86</v>
      </c>
      <c r="D56" s="48">
        <v>1.5</v>
      </c>
      <c r="E56" s="7"/>
      <c r="F56" s="14">
        <v>22</v>
      </c>
      <c r="G56" s="27"/>
      <c r="H56" s="25"/>
      <c r="I56" s="14"/>
      <c r="J56" s="14"/>
      <c r="K56" s="103"/>
      <c r="L56" s="27"/>
      <c r="M56" s="14"/>
      <c r="N56" s="14"/>
      <c r="O56" s="74"/>
    </row>
    <row r="57" spans="1:15">
      <c r="A57" t="str">
        <f>LOOKUP(B57,Ztech!$A$1:$A$10,Ztech!$B$1:$B$10)</f>
        <v>L2</v>
      </c>
      <c r="B57" s="2" t="s">
        <v>3</v>
      </c>
      <c r="C57" s="89" t="s">
        <v>87</v>
      </c>
      <c r="D57" s="48"/>
      <c r="E57" s="7">
        <v>3</v>
      </c>
      <c r="F57" s="14">
        <v>15</v>
      </c>
      <c r="G57" s="27">
        <v>5</v>
      </c>
      <c r="H57" s="25"/>
      <c r="I57" s="14"/>
      <c r="J57" s="14"/>
      <c r="K57" s="103">
        <v>3</v>
      </c>
      <c r="L57" s="27">
        <v>3</v>
      </c>
      <c r="M57" s="14"/>
      <c r="N57" s="7">
        <v>3</v>
      </c>
      <c r="O57" s="74"/>
    </row>
    <row r="58" spans="1:15">
      <c r="A58" t="str">
        <f>LOOKUP(B58,Ztech!$A$1:$A$10,Ztech!$B$1:$B$10)</f>
        <v>L2</v>
      </c>
      <c r="B58" s="2" t="s">
        <v>3</v>
      </c>
      <c r="C58" s="91" t="s">
        <v>166</v>
      </c>
      <c r="D58" s="48"/>
      <c r="E58" s="7">
        <v>2</v>
      </c>
      <c r="F58" s="14">
        <v>20</v>
      </c>
      <c r="G58" s="27"/>
      <c r="H58" s="25"/>
      <c r="I58" s="14"/>
      <c r="J58" s="14"/>
      <c r="K58" s="103">
        <v>2</v>
      </c>
      <c r="L58" s="27">
        <v>2</v>
      </c>
      <c r="M58" s="14"/>
      <c r="N58" s="7">
        <v>2</v>
      </c>
      <c r="O58" s="74"/>
    </row>
    <row r="59" spans="1:15">
      <c r="A59" t="str">
        <f>LOOKUP(B59,Ztech!$A$1:$A$10,Ztech!$B$1:$B$10)</f>
        <v>L2</v>
      </c>
      <c r="B59" s="2" t="s">
        <v>3</v>
      </c>
      <c r="C59" s="91" t="s">
        <v>167</v>
      </c>
      <c r="D59" s="48"/>
      <c r="E59" s="7">
        <v>1</v>
      </c>
      <c r="F59" s="14">
        <v>10</v>
      </c>
      <c r="G59" s="27"/>
      <c r="H59" s="25"/>
      <c r="I59" s="14">
        <v>1</v>
      </c>
      <c r="J59" s="14"/>
      <c r="K59" s="103"/>
      <c r="L59" s="27"/>
      <c r="M59" s="14">
        <v>1</v>
      </c>
      <c r="N59" s="7">
        <v>1</v>
      </c>
      <c r="O59" s="74"/>
    </row>
    <row r="60" spans="1:15" ht="15.75" customHeight="1">
      <c r="A60" t="str">
        <f>LOOKUP(B60,Ztech!$A$1:$A$10,Ztech!$B$1:$B$10)</f>
        <v>L2</v>
      </c>
      <c r="B60" s="2" t="s">
        <v>3</v>
      </c>
      <c r="C60" s="91" t="s">
        <v>168</v>
      </c>
      <c r="D60" s="48"/>
      <c r="E60" s="7">
        <v>2</v>
      </c>
      <c r="F60" s="14">
        <v>20</v>
      </c>
      <c r="G60" s="27"/>
      <c r="H60" s="25">
        <v>2</v>
      </c>
      <c r="I60" s="14"/>
      <c r="J60" s="14"/>
      <c r="K60" s="103"/>
      <c r="L60" s="27"/>
      <c r="M60" s="14"/>
      <c r="N60" s="7">
        <v>2</v>
      </c>
      <c r="O60" s="74"/>
    </row>
    <row r="61" spans="1:15">
      <c r="A61" t="str">
        <f>LOOKUP(B61,Ztech!$A$1:$A$10,Ztech!$B$1:$B$10)</f>
        <v>L2</v>
      </c>
      <c r="B61" s="2" t="s">
        <v>3</v>
      </c>
      <c r="C61" s="95" t="s">
        <v>11</v>
      </c>
      <c r="D61" s="49"/>
      <c r="E61" s="11"/>
      <c r="F61" s="11"/>
      <c r="G61" s="28"/>
      <c r="H61" s="26"/>
      <c r="I61" s="11"/>
      <c r="J61" s="11"/>
      <c r="K61" s="103"/>
      <c r="L61" s="27"/>
      <c r="M61" s="14"/>
      <c r="N61" s="11"/>
      <c r="O61" s="75"/>
    </row>
    <row r="62" spans="1:15">
      <c r="A62" t="str">
        <f>LOOKUP(B62,Ztech!$A$1:$A$10,Ztech!$B$1:$B$10)</f>
        <v>L2</v>
      </c>
      <c r="B62" s="2" t="s">
        <v>4</v>
      </c>
      <c r="C62" s="94" t="s">
        <v>88</v>
      </c>
      <c r="D62" s="48"/>
      <c r="E62" s="7">
        <v>3</v>
      </c>
      <c r="F62" s="14">
        <v>30</v>
      </c>
      <c r="G62" s="27"/>
      <c r="H62" s="25">
        <v>3</v>
      </c>
      <c r="I62" s="14"/>
      <c r="J62" s="14"/>
      <c r="K62" s="103"/>
      <c r="L62" s="27"/>
      <c r="M62" s="14"/>
      <c r="N62" s="7">
        <v>3</v>
      </c>
      <c r="O62" s="74"/>
    </row>
    <row r="63" spans="1:15" ht="15.75" customHeight="1">
      <c r="A63" t="str">
        <f>LOOKUP(B63,Ztech!$A$1:$A$10,Ztech!$B$1:$B$10)</f>
        <v>L2</v>
      </c>
      <c r="B63" s="2" t="s">
        <v>4</v>
      </c>
      <c r="C63" s="89" t="s">
        <v>89</v>
      </c>
      <c r="D63" s="48"/>
      <c r="E63" s="7">
        <v>3</v>
      </c>
      <c r="F63" s="14">
        <v>30</v>
      </c>
      <c r="G63" s="27"/>
      <c r="H63" s="25"/>
      <c r="I63" s="14">
        <v>3</v>
      </c>
      <c r="J63" s="14"/>
      <c r="K63" s="103"/>
      <c r="L63" s="27"/>
      <c r="M63" s="14"/>
      <c r="N63" s="7">
        <v>3</v>
      </c>
      <c r="O63" s="74"/>
    </row>
    <row r="64" spans="1:15">
      <c r="A64" t="str">
        <f>LOOKUP(B64,Ztech!$A$1:$A$10,Ztech!$B$1:$B$10)</f>
        <v>L2</v>
      </c>
      <c r="B64" s="2" t="s">
        <v>4</v>
      </c>
      <c r="C64" s="100" t="s">
        <v>90</v>
      </c>
      <c r="D64" s="48"/>
      <c r="E64" s="7">
        <v>3</v>
      </c>
      <c r="F64" s="14">
        <v>30</v>
      </c>
      <c r="G64" s="27"/>
      <c r="H64" s="25">
        <v>3</v>
      </c>
      <c r="I64" s="14"/>
      <c r="J64" s="14"/>
      <c r="K64" s="103"/>
      <c r="L64" s="27"/>
      <c r="M64" s="14"/>
      <c r="N64" s="7">
        <v>3</v>
      </c>
      <c r="O64" s="74"/>
    </row>
    <row r="65" spans="1:15" ht="28">
      <c r="A65" t="str">
        <f>LOOKUP(B65,Ztech!$A$1:$A$10,Ztech!$B$1:$B$10)</f>
        <v>L2</v>
      </c>
      <c r="B65" s="2" t="s">
        <v>4</v>
      </c>
      <c r="C65" s="88" t="s">
        <v>91</v>
      </c>
      <c r="D65" s="48"/>
      <c r="E65" s="7">
        <v>3</v>
      </c>
      <c r="F65" s="14">
        <v>30</v>
      </c>
      <c r="G65" s="27"/>
      <c r="H65" s="25"/>
      <c r="I65" s="14">
        <v>3</v>
      </c>
      <c r="J65" s="14"/>
      <c r="K65" s="103"/>
      <c r="L65" s="27"/>
      <c r="M65" s="14"/>
      <c r="N65" s="7">
        <v>3</v>
      </c>
      <c r="O65" s="74"/>
    </row>
    <row r="66" spans="1:15">
      <c r="A66" t="str">
        <f>LOOKUP(B66,Ztech!$A$1:$A$10,Ztech!$B$1:$B$10)</f>
        <v>L2</v>
      </c>
      <c r="B66" s="2" t="s">
        <v>4</v>
      </c>
      <c r="C66" s="89" t="s">
        <v>92</v>
      </c>
      <c r="D66" s="48"/>
      <c r="E66" s="7">
        <v>3</v>
      </c>
      <c r="F66" s="14">
        <v>30</v>
      </c>
      <c r="G66" s="27"/>
      <c r="H66" s="25">
        <v>3</v>
      </c>
      <c r="I66" s="14"/>
      <c r="J66" s="14"/>
      <c r="K66" s="103"/>
      <c r="L66" s="27"/>
      <c r="M66" s="14"/>
      <c r="N66" s="7">
        <v>3</v>
      </c>
      <c r="O66" s="74"/>
    </row>
    <row r="67" spans="1:15">
      <c r="A67" t="str">
        <f>LOOKUP(B67,Ztech!$A$1:$A$10,Ztech!$B$1:$B$10)</f>
        <v>L2</v>
      </c>
      <c r="B67" s="2" t="s">
        <v>4</v>
      </c>
      <c r="C67" s="89" t="s">
        <v>145</v>
      </c>
      <c r="D67" s="48"/>
      <c r="E67" s="7">
        <v>3</v>
      </c>
      <c r="F67" s="14">
        <v>30</v>
      </c>
      <c r="G67" s="27"/>
      <c r="H67" s="25">
        <v>3</v>
      </c>
      <c r="I67" s="14"/>
      <c r="J67" s="14"/>
      <c r="K67" s="103"/>
      <c r="L67" s="27"/>
      <c r="M67" s="14"/>
      <c r="N67" s="7">
        <v>3</v>
      </c>
      <c r="O67" s="74"/>
    </row>
    <row r="68" spans="1:15">
      <c r="A68" t="str">
        <f>LOOKUP(B68,Ztech!$A$1:$A$10,Ztech!$B$1:$B$10)</f>
        <v>L2</v>
      </c>
      <c r="B68" s="2" t="s">
        <v>4</v>
      </c>
      <c r="C68" s="98" t="s">
        <v>146</v>
      </c>
      <c r="D68" s="48"/>
      <c r="E68" s="7">
        <v>6</v>
      </c>
      <c r="F68" s="14">
        <v>60</v>
      </c>
      <c r="G68" s="27"/>
      <c r="H68" s="25"/>
      <c r="I68" s="14">
        <v>6</v>
      </c>
      <c r="J68" s="14"/>
      <c r="K68" s="103"/>
      <c r="L68" s="27"/>
      <c r="M68" s="14"/>
      <c r="N68" s="7">
        <v>6</v>
      </c>
      <c r="O68" s="74"/>
    </row>
    <row r="69" spans="1:15">
      <c r="A69" t="str">
        <f>LOOKUP(B69,Ztech!$A$1:$A$10,Ztech!$B$1:$B$10)</f>
        <v>L2</v>
      </c>
      <c r="B69" s="2" t="s">
        <v>4</v>
      </c>
      <c r="C69" s="98" t="s">
        <v>93</v>
      </c>
      <c r="D69" s="48"/>
      <c r="E69" s="7">
        <v>1.5</v>
      </c>
      <c r="F69" s="14">
        <v>12</v>
      </c>
      <c r="G69" s="27"/>
      <c r="H69" s="25"/>
      <c r="I69" s="14">
        <v>1.5</v>
      </c>
      <c r="J69" s="14"/>
      <c r="K69" s="103"/>
      <c r="L69" s="27"/>
      <c r="M69" s="14"/>
      <c r="N69" s="7">
        <v>1.5</v>
      </c>
      <c r="O69" s="74"/>
    </row>
    <row r="70" spans="1:15" ht="15.75" customHeight="1">
      <c r="A70" t="str">
        <f>LOOKUP(B70,Ztech!$A$1:$A$10,Ztech!$B$1:$B$10)</f>
        <v>L2</v>
      </c>
      <c r="B70" s="2" t="s">
        <v>4</v>
      </c>
      <c r="C70" s="89" t="s">
        <v>94</v>
      </c>
      <c r="D70" s="48"/>
      <c r="E70" s="7">
        <v>1.5</v>
      </c>
      <c r="F70" s="14">
        <v>12</v>
      </c>
      <c r="G70" s="27"/>
      <c r="H70" s="25"/>
      <c r="I70" s="14">
        <v>1.5</v>
      </c>
      <c r="J70" s="14"/>
      <c r="K70" s="103"/>
      <c r="L70" s="27"/>
      <c r="M70" s="14">
        <v>1.5</v>
      </c>
      <c r="N70" s="7">
        <v>1.5</v>
      </c>
      <c r="O70" s="74"/>
    </row>
    <row r="71" spans="1:15">
      <c r="A71" t="str">
        <f>LOOKUP(B71,Ztech!$A$1:$A$10,Ztech!$B$1:$B$10)</f>
        <v>L2</v>
      </c>
      <c r="B71" s="2" t="s">
        <v>4</v>
      </c>
      <c r="C71" s="89" t="s">
        <v>95</v>
      </c>
      <c r="D71" s="48"/>
      <c r="E71" s="7">
        <v>3</v>
      </c>
      <c r="F71" s="14">
        <v>15</v>
      </c>
      <c r="G71" s="27">
        <v>5</v>
      </c>
      <c r="H71" s="25"/>
      <c r="I71" s="14"/>
      <c r="J71" s="14"/>
      <c r="K71" s="103">
        <v>3</v>
      </c>
      <c r="L71" s="27">
        <v>3</v>
      </c>
      <c r="M71" s="14"/>
      <c r="N71" s="7">
        <v>3</v>
      </c>
      <c r="O71" s="74"/>
    </row>
    <row r="72" spans="1:15">
      <c r="A72" t="str">
        <f>LOOKUP(B72,Ztech!$A$1:$A$10,Ztech!$B$1:$B$10)</f>
        <v>L2</v>
      </c>
      <c r="B72" s="2" t="s">
        <v>4</v>
      </c>
      <c r="C72" s="91" t="s">
        <v>169</v>
      </c>
      <c r="D72" s="48"/>
      <c r="E72" s="7">
        <v>2</v>
      </c>
      <c r="F72" s="14">
        <v>20</v>
      </c>
      <c r="G72" s="27"/>
      <c r="H72" s="25"/>
      <c r="I72" s="14"/>
      <c r="J72" s="14"/>
      <c r="K72" s="103">
        <v>2</v>
      </c>
      <c r="L72" s="27">
        <v>2</v>
      </c>
      <c r="M72" s="14"/>
      <c r="N72" s="7">
        <v>2</v>
      </c>
      <c r="O72" s="74"/>
    </row>
    <row r="73" spans="1:15">
      <c r="A73" t="str">
        <f>LOOKUP(B73,Ztech!$A$1:$A$10,Ztech!$B$1:$B$10)</f>
        <v>L2</v>
      </c>
      <c r="B73" s="2" t="s">
        <v>4</v>
      </c>
      <c r="C73" s="91" t="s">
        <v>170</v>
      </c>
      <c r="D73" s="48"/>
      <c r="E73" s="7">
        <v>2</v>
      </c>
      <c r="F73" s="14">
        <v>20</v>
      </c>
      <c r="G73" s="27"/>
      <c r="H73" s="25">
        <v>2</v>
      </c>
      <c r="I73" s="14"/>
      <c r="J73" s="14"/>
      <c r="K73" s="103"/>
      <c r="L73" s="27"/>
      <c r="M73" s="14"/>
      <c r="N73" s="7">
        <v>2</v>
      </c>
      <c r="O73" s="74"/>
    </row>
    <row r="74" spans="1:15" ht="15.75" customHeight="1">
      <c r="A74" t="str">
        <f>LOOKUP(B74,Ztech!$A$1:$A$10,Ztech!$B$1:$B$10)</f>
        <v>L2</v>
      </c>
      <c r="B74" s="2" t="s">
        <v>4</v>
      </c>
      <c r="C74" s="91" t="s">
        <v>171</v>
      </c>
      <c r="D74" s="48"/>
      <c r="E74" s="7">
        <v>3</v>
      </c>
      <c r="F74" s="14"/>
      <c r="G74" s="27"/>
      <c r="H74" s="25"/>
      <c r="I74" s="14"/>
      <c r="J74" s="14"/>
      <c r="K74" s="103">
        <v>3</v>
      </c>
      <c r="L74" s="27"/>
      <c r="M74" s="14"/>
      <c r="N74" s="7">
        <v>3</v>
      </c>
      <c r="O74" s="74" t="s">
        <v>149</v>
      </c>
    </row>
    <row r="75" spans="1:15">
      <c r="A75" t="str">
        <f>LOOKUP(B75,Ztech!$A$1:$A$10,Ztech!$B$1:$B$10)</f>
        <v>L2</v>
      </c>
      <c r="B75" s="2" t="s">
        <v>4</v>
      </c>
      <c r="C75" s="95" t="s">
        <v>11</v>
      </c>
      <c r="D75" s="50"/>
      <c r="E75" s="9"/>
      <c r="F75" s="11"/>
      <c r="G75" s="28"/>
      <c r="H75" s="26"/>
      <c r="I75" s="11"/>
      <c r="J75" s="11"/>
      <c r="K75" s="103"/>
      <c r="L75" s="27"/>
      <c r="M75" s="14"/>
      <c r="N75" s="11"/>
      <c r="O75" s="75"/>
    </row>
    <row r="76" spans="1:15">
      <c r="A76" t="str">
        <f>LOOKUP(B76,Ztech!$A$1:$A$10,Ztech!$B$1:$B$10)</f>
        <v>L3</v>
      </c>
      <c r="B76" s="2" t="s">
        <v>5</v>
      </c>
      <c r="C76" s="94" t="s">
        <v>96</v>
      </c>
      <c r="D76" s="48"/>
      <c r="E76" s="7">
        <v>6</v>
      </c>
      <c r="F76" s="14">
        <v>60</v>
      </c>
      <c r="G76" s="27"/>
      <c r="H76" s="25"/>
      <c r="I76" s="14">
        <v>6</v>
      </c>
      <c r="J76" s="14"/>
      <c r="K76" s="103"/>
      <c r="L76" s="27"/>
      <c r="M76" s="14"/>
      <c r="N76" s="7">
        <v>6</v>
      </c>
      <c r="O76" s="74"/>
    </row>
    <row r="77" spans="1:15" ht="15.75" customHeight="1">
      <c r="A77" t="str">
        <f>LOOKUP(B77,Ztech!$A$1:$A$10,Ztech!$B$1:$B$10)</f>
        <v>L3</v>
      </c>
      <c r="B77" s="2" t="s">
        <v>5</v>
      </c>
      <c r="C77" s="88" t="s">
        <v>97</v>
      </c>
      <c r="D77" s="48"/>
      <c r="E77" s="7">
        <v>3</v>
      </c>
      <c r="F77" s="14">
        <v>30</v>
      </c>
      <c r="G77" s="27"/>
      <c r="H77" s="25"/>
      <c r="I77" s="14">
        <v>3</v>
      </c>
      <c r="J77" s="14"/>
      <c r="K77" s="103"/>
      <c r="L77" s="27"/>
      <c r="M77" s="14"/>
      <c r="N77" s="7">
        <v>3</v>
      </c>
      <c r="O77" s="74"/>
    </row>
    <row r="78" spans="1:15" ht="15.75" customHeight="1">
      <c r="A78" t="str">
        <f>LOOKUP(B78,Ztech!$A$1:$A$10,Ztech!$B$1:$B$10)</f>
        <v>L3</v>
      </c>
      <c r="B78" s="2" t="s">
        <v>5</v>
      </c>
      <c r="C78" s="88" t="s">
        <v>98</v>
      </c>
      <c r="D78" s="48"/>
      <c r="E78" s="7">
        <v>3</v>
      </c>
      <c r="F78" s="14">
        <v>30</v>
      </c>
      <c r="G78" s="27"/>
      <c r="H78" s="25"/>
      <c r="I78" s="14"/>
      <c r="J78" s="14">
        <v>3</v>
      </c>
      <c r="K78" s="103"/>
      <c r="L78" s="27"/>
      <c r="M78" s="14"/>
      <c r="N78" s="7">
        <v>3</v>
      </c>
      <c r="O78" s="74"/>
    </row>
    <row r="79" spans="1:15" ht="15.75" customHeight="1">
      <c r="A79" t="str">
        <f>LOOKUP(B79,Ztech!$A$1:$A$10,Ztech!$B$1:$B$10)</f>
        <v>L3</v>
      </c>
      <c r="B79" s="2" t="s">
        <v>5</v>
      </c>
      <c r="C79" s="89" t="s">
        <v>99</v>
      </c>
      <c r="D79" s="48"/>
      <c r="E79" s="7">
        <v>3</v>
      </c>
      <c r="F79" s="14">
        <v>30</v>
      </c>
      <c r="G79" s="27"/>
      <c r="H79" s="25"/>
      <c r="I79" s="14">
        <v>3</v>
      </c>
      <c r="J79" s="14"/>
      <c r="K79" s="103"/>
      <c r="L79" s="27"/>
      <c r="M79" s="14"/>
      <c r="N79" s="7">
        <v>3</v>
      </c>
      <c r="O79" s="74"/>
    </row>
    <row r="80" spans="1:15">
      <c r="A80" t="str">
        <f>LOOKUP(B80,Ztech!$A$1:$A$10,Ztech!$B$1:$B$10)</f>
        <v>L3</v>
      </c>
      <c r="B80" s="2" t="s">
        <v>5</v>
      </c>
      <c r="C80" s="90" t="s">
        <v>100</v>
      </c>
      <c r="D80" s="48"/>
      <c r="E80" s="7">
        <v>3</v>
      </c>
      <c r="F80" s="14">
        <v>30</v>
      </c>
      <c r="G80" s="27"/>
      <c r="H80" s="25"/>
      <c r="I80" s="14">
        <v>3</v>
      </c>
      <c r="J80" s="14"/>
      <c r="K80" s="103"/>
      <c r="L80" s="27"/>
      <c r="M80" s="14"/>
      <c r="N80" s="7">
        <v>3</v>
      </c>
      <c r="O80" s="74"/>
    </row>
    <row r="81" spans="1:15">
      <c r="A81" t="str">
        <f>LOOKUP(B81,Ztech!$A$1:$A$10,Ztech!$B$1:$B$10)</f>
        <v>L3</v>
      </c>
      <c r="B81" s="2" t="s">
        <v>5</v>
      </c>
      <c r="C81" s="98" t="s">
        <v>101</v>
      </c>
      <c r="D81" s="48"/>
      <c r="E81" s="7">
        <v>3</v>
      </c>
      <c r="F81" s="14">
        <v>30</v>
      </c>
      <c r="G81" s="27"/>
      <c r="H81" s="25"/>
      <c r="I81" s="14">
        <v>3</v>
      </c>
      <c r="J81" s="14"/>
      <c r="K81" s="103"/>
      <c r="L81" s="27"/>
      <c r="M81" s="14"/>
      <c r="N81" s="7">
        <v>3</v>
      </c>
      <c r="O81" s="74"/>
    </row>
    <row r="82" spans="1:15">
      <c r="A82" t="str">
        <f>LOOKUP(B82,Ztech!$A$1:$A$10,Ztech!$B$1:$B$10)</f>
        <v>L3</v>
      </c>
      <c r="B82" s="2" t="s">
        <v>5</v>
      </c>
      <c r="C82" s="88" t="s">
        <v>102</v>
      </c>
      <c r="D82" s="48"/>
      <c r="E82" s="7">
        <v>3</v>
      </c>
      <c r="F82" s="14">
        <v>30</v>
      </c>
      <c r="G82" s="27"/>
      <c r="H82" s="25"/>
      <c r="I82" s="14">
        <v>3</v>
      </c>
      <c r="J82" s="14"/>
      <c r="K82" s="103"/>
      <c r="L82" s="27"/>
      <c r="M82" s="14"/>
      <c r="N82" s="7">
        <v>3</v>
      </c>
      <c r="O82" s="74"/>
    </row>
    <row r="83" spans="1:15" ht="15.75" customHeight="1">
      <c r="A83" t="str">
        <f>LOOKUP(B83,Ztech!$A$1:$A$10,Ztech!$B$1:$B$10)</f>
        <v>L3</v>
      </c>
      <c r="B83" s="2" t="s">
        <v>5</v>
      </c>
      <c r="C83" s="89" t="s">
        <v>103</v>
      </c>
      <c r="D83" s="48"/>
      <c r="E83" s="7">
        <v>3</v>
      </c>
      <c r="F83" s="14">
        <v>15</v>
      </c>
      <c r="G83" s="27">
        <v>5</v>
      </c>
      <c r="H83" s="25"/>
      <c r="I83" s="14"/>
      <c r="J83" s="14"/>
      <c r="K83" s="103">
        <v>3</v>
      </c>
      <c r="L83" s="27">
        <v>3</v>
      </c>
      <c r="M83" s="14"/>
      <c r="N83" s="7">
        <v>3</v>
      </c>
      <c r="O83" s="74"/>
    </row>
    <row r="84" spans="1:15">
      <c r="A84" t="str">
        <f>LOOKUP(B84,Ztech!$A$1:$A$10,Ztech!$B$1:$B$10)</f>
        <v>L3</v>
      </c>
      <c r="B84" s="2" t="s">
        <v>5</v>
      </c>
      <c r="C84" s="89" t="s">
        <v>104</v>
      </c>
      <c r="D84" s="48"/>
      <c r="E84" s="7">
        <v>3</v>
      </c>
      <c r="F84" s="14">
        <v>20</v>
      </c>
      <c r="G84" s="27"/>
      <c r="H84" s="25"/>
      <c r="I84" s="14">
        <v>3</v>
      </c>
      <c r="J84" s="14"/>
      <c r="K84" s="103"/>
      <c r="L84" s="27"/>
      <c r="M84" s="14">
        <v>3</v>
      </c>
      <c r="N84" s="7">
        <v>3</v>
      </c>
      <c r="O84" s="74"/>
    </row>
    <row r="85" spans="1:15">
      <c r="A85" t="str">
        <f>LOOKUP(B85,Ztech!$A$1:$A$10,Ztech!$B$1:$B$10)</f>
        <v>L3</v>
      </c>
      <c r="B85" s="2" t="s">
        <v>5</v>
      </c>
      <c r="C85" s="91" t="s">
        <v>172</v>
      </c>
      <c r="D85" s="48"/>
      <c r="E85" s="7">
        <v>2</v>
      </c>
      <c r="F85" s="14">
        <v>20</v>
      </c>
      <c r="G85" s="27"/>
      <c r="H85" s="25"/>
      <c r="I85" s="14"/>
      <c r="J85" s="14"/>
      <c r="K85" s="103">
        <v>2</v>
      </c>
      <c r="L85" s="27">
        <v>2</v>
      </c>
      <c r="M85" s="14"/>
      <c r="N85" s="7">
        <v>2</v>
      </c>
      <c r="O85" s="74"/>
    </row>
    <row r="86" spans="1:15" ht="15.75" customHeight="1">
      <c r="A86" t="str">
        <f>LOOKUP(B86,Ztech!$A$1:$A$10,Ztech!$B$1:$B$10)</f>
        <v>L3</v>
      </c>
      <c r="B86" s="2" t="s">
        <v>5</v>
      </c>
      <c r="C86" s="91" t="s">
        <v>173</v>
      </c>
      <c r="D86" s="48"/>
      <c r="E86" s="7">
        <v>2</v>
      </c>
      <c r="F86" s="14">
        <v>20</v>
      </c>
      <c r="G86" s="27"/>
      <c r="H86" s="25"/>
      <c r="I86" s="14">
        <v>2</v>
      </c>
      <c r="J86" s="14"/>
      <c r="K86" s="103"/>
      <c r="L86" s="27"/>
      <c r="M86" s="14">
        <v>2</v>
      </c>
      <c r="N86" s="7">
        <v>2</v>
      </c>
      <c r="O86" s="74"/>
    </row>
    <row r="87" spans="1:15">
      <c r="A87" t="str">
        <f>LOOKUP(B87,Ztech!$A$1:$A$10,Ztech!$B$1:$B$10)</f>
        <v>L3</v>
      </c>
      <c r="B87" s="2" t="s">
        <v>5</v>
      </c>
      <c r="C87" s="95" t="s">
        <v>11</v>
      </c>
      <c r="D87" s="49"/>
      <c r="E87" s="11"/>
      <c r="F87" s="11"/>
      <c r="G87" s="28"/>
      <c r="H87" s="26"/>
      <c r="I87" s="11"/>
      <c r="J87" s="11"/>
      <c r="K87" s="103"/>
      <c r="L87" s="27"/>
      <c r="M87" s="14"/>
      <c r="N87" s="11"/>
      <c r="O87" s="75"/>
    </row>
    <row r="88" spans="1:15">
      <c r="A88" t="str">
        <f>LOOKUP(B88,Ztech!$A$1:$A$10,Ztech!$B$1:$B$10)</f>
        <v>L3</v>
      </c>
      <c r="B88" s="2" t="s">
        <v>6</v>
      </c>
      <c r="C88" s="94" t="s">
        <v>105</v>
      </c>
      <c r="D88" s="48"/>
      <c r="E88" s="7">
        <v>6</v>
      </c>
      <c r="F88" s="14">
        <v>60</v>
      </c>
      <c r="G88" s="27"/>
      <c r="H88" s="25"/>
      <c r="I88" s="14">
        <v>6</v>
      </c>
      <c r="J88" s="14"/>
      <c r="K88" s="103"/>
      <c r="L88" s="27"/>
      <c r="M88" s="14"/>
      <c r="N88" s="7">
        <v>6</v>
      </c>
      <c r="O88" s="74"/>
    </row>
    <row r="89" spans="1:15" ht="15.75" customHeight="1">
      <c r="A89" t="str">
        <f>LOOKUP(B89,Ztech!$A$1:$A$10,Ztech!$B$1:$B$10)</f>
        <v>L3</v>
      </c>
      <c r="B89" s="2" t="s">
        <v>6</v>
      </c>
      <c r="C89" s="88" t="s">
        <v>106</v>
      </c>
      <c r="D89" s="48"/>
      <c r="E89" s="7">
        <v>6</v>
      </c>
      <c r="F89" s="14">
        <v>60</v>
      </c>
      <c r="G89" s="27"/>
      <c r="H89" s="25"/>
      <c r="I89" s="14">
        <v>6</v>
      </c>
      <c r="J89" s="14"/>
      <c r="K89" s="103"/>
      <c r="L89" s="27"/>
      <c r="M89" s="14"/>
      <c r="N89" s="7">
        <v>6</v>
      </c>
      <c r="O89" s="74"/>
    </row>
    <row r="90" spans="1:15" ht="15.75" customHeight="1">
      <c r="A90" t="str">
        <f>LOOKUP(B90,Ztech!$A$1:$A$10,Ztech!$B$1:$B$10)</f>
        <v>L3</v>
      </c>
      <c r="B90" s="2" t="s">
        <v>6</v>
      </c>
      <c r="C90" s="98" t="s">
        <v>107</v>
      </c>
      <c r="D90" s="48"/>
      <c r="E90" s="7">
        <v>3</v>
      </c>
      <c r="F90" s="14">
        <v>30</v>
      </c>
      <c r="G90" s="27"/>
      <c r="H90" s="25"/>
      <c r="I90" s="14">
        <v>3</v>
      </c>
      <c r="J90" s="14"/>
      <c r="K90" s="103"/>
      <c r="L90" s="27"/>
      <c r="M90" s="14"/>
      <c r="N90" s="7">
        <v>3</v>
      </c>
      <c r="O90" s="74"/>
    </row>
    <row r="91" spans="1:15" ht="15.75" customHeight="1">
      <c r="A91" t="str">
        <f>LOOKUP(B91,Ztech!$A$1:$A$10,Ztech!$B$1:$B$10)</f>
        <v>L3</v>
      </c>
      <c r="B91" s="2" t="s">
        <v>6</v>
      </c>
      <c r="C91" s="97" t="s">
        <v>108</v>
      </c>
      <c r="D91" s="48"/>
      <c r="E91" s="7">
        <v>3</v>
      </c>
      <c r="F91" s="14">
        <v>30</v>
      </c>
      <c r="G91" s="27"/>
      <c r="H91" s="25"/>
      <c r="I91" s="14">
        <v>3</v>
      </c>
      <c r="J91" s="14"/>
      <c r="K91" s="103"/>
      <c r="L91" s="27"/>
      <c r="M91" s="14"/>
      <c r="N91" s="7">
        <v>3</v>
      </c>
      <c r="O91" s="74"/>
    </row>
    <row r="92" spans="1:15">
      <c r="A92" t="str">
        <f>LOOKUP(B92,Ztech!$A$1:$A$10,Ztech!$B$1:$B$10)</f>
        <v>L3</v>
      </c>
      <c r="B92" s="2" t="s">
        <v>6</v>
      </c>
      <c r="C92" s="89" t="s">
        <v>109</v>
      </c>
      <c r="D92" s="48"/>
      <c r="E92" s="7">
        <v>3</v>
      </c>
      <c r="F92" s="14">
        <v>30</v>
      </c>
      <c r="G92" s="27"/>
      <c r="H92" s="25">
        <v>3</v>
      </c>
      <c r="I92" s="14"/>
      <c r="J92" s="14"/>
      <c r="K92" s="103"/>
      <c r="L92" s="27"/>
      <c r="M92" s="14"/>
      <c r="N92" s="7">
        <v>3</v>
      </c>
      <c r="O92" s="74"/>
    </row>
    <row r="93" spans="1:15">
      <c r="A93" t="str">
        <f>LOOKUP(B93,Ztech!$A$1:$A$10,Ztech!$B$1:$B$10)</f>
        <v>L3</v>
      </c>
      <c r="B93" s="2" t="s">
        <v>6</v>
      </c>
      <c r="C93" s="88" t="s">
        <v>110</v>
      </c>
      <c r="D93" s="48"/>
      <c r="E93" s="7">
        <v>3</v>
      </c>
      <c r="F93" s="14">
        <v>30</v>
      </c>
      <c r="G93" s="27"/>
      <c r="H93" s="25">
        <v>3</v>
      </c>
      <c r="I93" s="14"/>
      <c r="J93" s="14"/>
      <c r="K93" s="103"/>
      <c r="L93" s="27"/>
      <c r="M93" s="14"/>
      <c r="N93" s="7">
        <v>3</v>
      </c>
      <c r="O93" s="74"/>
    </row>
    <row r="94" spans="1:15">
      <c r="A94" t="str">
        <f>LOOKUP(B94,Ztech!$A$1:$A$10,Ztech!$B$1:$B$10)</f>
        <v>L3</v>
      </c>
      <c r="B94" s="2" t="s">
        <v>6</v>
      </c>
      <c r="C94" s="89" t="s">
        <v>111</v>
      </c>
      <c r="D94" s="48"/>
      <c r="E94" s="7">
        <v>2</v>
      </c>
      <c r="F94" s="14"/>
      <c r="G94" s="27"/>
      <c r="H94" s="25"/>
      <c r="I94" s="14"/>
      <c r="J94" s="14"/>
      <c r="K94" s="103">
        <v>2</v>
      </c>
      <c r="L94" s="27">
        <v>2</v>
      </c>
      <c r="M94" s="14"/>
      <c r="N94" s="7">
        <v>2</v>
      </c>
      <c r="O94" s="74"/>
    </row>
    <row r="95" spans="1:15" ht="15.75" customHeight="1">
      <c r="A95" t="str">
        <f>LOOKUP(B95,Ztech!$A$1:$A$10,Ztech!$B$1:$B$10)</f>
        <v>L3</v>
      </c>
      <c r="B95" s="2" t="s">
        <v>6</v>
      </c>
      <c r="C95" s="98" t="s">
        <v>112</v>
      </c>
      <c r="D95" s="48"/>
      <c r="E95" s="7">
        <v>2</v>
      </c>
      <c r="F95" s="14"/>
      <c r="G95" s="27"/>
      <c r="H95" s="25"/>
      <c r="I95" s="14">
        <v>2</v>
      </c>
      <c r="J95" s="14"/>
      <c r="K95" s="103"/>
      <c r="L95" s="27"/>
      <c r="M95" s="14"/>
      <c r="N95" s="7">
        <v>2</v>
      </c>
      <c r="O95" s="74"/>
    </row>
    <row r="96" spans="1:15">
      <c r="A96" t="str">
        <f>LOOKUP(B96,Ztech!$A$1:$A$10,Ztech!$B$1:$B$10)</f>
        <v>L3</v>
      </c>
      <c r="B96" s="2" t="s">
        <v>6</v>
      </c>
      <c r="C96" s="89" t="s">
        <v>113</v>
      </c>
      <c r="D96" s="48"/>
      <c r="E96" s="7">
        <v>2</v>
      </c>
      <c r="F96" s="14"/>
      <c r="G96" s="27"/>
      <c r="H96" s="25"/>
      <c r="I96" s="14">
        <v>2</v>
      </c>
      <c r="J96" s="14"/>
      <c r="K96" s="103"/>
      <c r="L96" s="27"/>
      <c r="M96" s="14">
        <v>2</v>
      </c>
      <c r="N96" s="7">
        <v>2</v>
      </c>
      <c r="O96" s="74"/>
    </row>
    <row r="97" spans="1:15">
      <c r="A97" t="str">
        <f>LOOKUP(B97,Ztech!$A$1:$A$10,Ztech!$B$1:$B$10)</f>
        <v>L3</v>
      </c>
      <c r="B97" s="2" t="s">
        <v>6</v>
      </c>
      <c r="C97" s="91" t="s">
        <v>174</v>
      </c>
      <c r="D97" s="48"/>
      <c r="E97" s="7">
        <v>2</v>
      </c>
      <c r="F97" s="14">
        <v>20</v>
      </c>
      <c r="G97" s="27"/>
      <c r="H97" s="25"/>
      <c r="I97" s="14"/>
      <c r="J97" s="14"/>
      <c r="K97" s="103">
        <v>2</v>
      </c>
      <c r="L97" s="27">
        <v>2</v>
      </c>
      <c r="M97" s="14"/>
      <c r="N97" s="7">
        <v>2</v>
      </c>
      <c r="O97" s="74"/>
    </row>
    <row r="98" spans="1:15">
      <c r="A98" t="str">
        <f>LOOKUP(B98,Ztech!$A$1:$A$10,Ztech!$B$1:$B$10)</f>
        <v>L3</v>
      </c>
      <c r="B98" s="2" t="s">
        <v>6</v>
      </c>
      <c r="C98" s="91" t="s">
        <v>175</v>
      </c>
      <c r="D98" s="48"/>
      <c r="E98" s="7">
        <v>1</v>
      </c>
      <c r="F98" s="14">
        <v>10</v>
      </c>
      <c r="G98" s="27"/>
      <c r="H98" s="25"/>
      <c r="I98" s="14">
        <v>1</v>
      </c>
      <c r="J98" s="14"/>
      <c r="K98" s="103"/>
      <c r="L98" s="27"/>
      <c r="M98" s="14"/>
      <c r="N98" s="7">
        <v>1</v>
      </c>
      <c r="O98" s="74"/>
    </row>
    <row r="99" spans="1:15">
      <c r="A99" t="str">
        <f>LOOKUP(B99,Ztech!$A$1:$A$10,Ztech!$B$1:$B$10)</f>
        <v>L3</v>
      </c>
      <c r="B99" s="2" t="s">
        <v>6</v>
      </c>
      <c r="C99" s="91" t="s">
        <v>176</v>
      </c>
      <c r="D99" s="48"/>
      <c r="E99" s="7">
        <v>3</v>
      </c>
      <c r="F99" s="14"/>
      <c r="G99" s="27">
        <v>60</v>
      </c>
      <c r="H99" s="25"/>
      <c r="I99" s="14">
        <v>3</v>
      </c>
      <c r="J99" s="14"/>
      <c r="K99" s="103"/>
      <c r="L99" s="27"/>
      <c r="M99" s="14"/>
      <c r="N99" s="7">
        <v>3</v>
      </c>
      <c r="O99" s="74"/>
    </row>
    <row r="100" spans="1:15" ht="15.75" customHeight="1">
      <c r="A100" t="str">
        <f>LOOKUP(B100,Ztech!$A$1:$A$10,Ztech!$B$1:$B$10)</f>
        <v>L3</v>
      </c>
      <c r="B100" s="2" t="s">
        <v>6</v>
      </c>
      <c r="C100" s="91" t="s">
        <v>177</v>
      </c>
      <c r="D100" s="48"/>
      <c r="E100" s="7">
        <v>3</v>
      </c>
      <c r="F100" s="14"/>
      <c r="G100" s="27"/>
      <c r="H100" s="25"/>
      <c r="I100" s="14"/>
      <c r="J100" s="14"/>
      <c r="K100" s="103">
        <v>3</v>
      </c>
      <c r="L100" s="27"/>
      <c r="M100" s="14"/>
      <c r="N100" s="7">
        <v>3</v>
      </c>
      <c r="O100" s="74" t="s">
        <v>149</v>
      </c>
    </row>
    <row r="101" spans="1:15">
      <c r="A101" t="str">
        <f>LOOKUP(B101,Ztech!$A$1:$A$10,Ztech!$B$1:$B$10)</f>
        <v>L3</v>
      </c>
      <c r="B101" s="2" t="s">
        <v>6</v>
      </c>
      <c r="C101" s="95" t="s">
        <v>11</v>
      </c>
      <c r="D101" s="50"/>
      <c r="E101" s="9"/>
      <c r="F101" s="11"/>
      <c r="G101" s="28"/>
      <c r="H101" s="26"/>
      <c r="I101" s="11"/>
      <c r="J101" s="11"/>
      <c r="K101" s="103"/>
      <c r="L101" s="27"/>
      <c r="M101" s="14"/>
      <c r="N101" s="11"/>
      <c r="O101" s="75"/>
    </row>
    <row r="102" spans="1:15">
      <c r="A102" t="str">
        <f>LOOKUP(B102,Ztech!$A$1:$A$10,Ztech!$B$1:$B$10)</f>
        <v>M1</v>
      </c>
      <c r="B102" s="2" t="s">
        <v>7</v>
      </c>
      <c r="C102" s="89" t="s">
        <v>114</v>
      </c>
      <c r="D102" s="48"/>
      <c r="E102" s="7">
        <v>2</v>
      </c>
      <c r="F102" s="14">
        <v>10</v>
      </c>
      <c r="G102" s="27"/>
      <c r="H102" s="25"/>
      <c r="I102" s="14"/>
      <c r="J102" s="14"/>
      <c r="K102" s="103">
        <v>2</v>
      </c>
      <c r="L102" s="27"/>
      <c r="M102" s="14">
        <v>2</v>
      </c>
      <c r="N102" s="7">
        <v>2</v>
      </c>
      <c r="O102" s="74"/>
    </row>
    <row r="103" spans="1:15" ht="15.75" customHeight="1">
      <c r="A103" t="str">
        <f>LOOKUP(B103,Ztech!$A$1:$A$10,Ztech!$B$1:$B$10)</f>
        <v>M1</v>
      </c>
      <c r="B103" s="2" t="s">
        <v>7</v>
      </c>
      <c r="C103" s="89" t="s">
        <v>115</v>
      </c>
      <c r="D103" s="48"/>
      <c r="E103" s="7">
        <v>2</v>
      </c>
      <c r="F103" s="14">
        <v>20</v>
      </c>
      <c r="G103" s="27"/>
      <c r="H103" s="25"/>
      <c r="I103" s="14"/>
      <c r="J103" s="14"/>
      <c r="K103" s="103">
        <v>2</v>
      </c>
      <c r="L103" s="27">
        <v>2</v>
      </c>
      <c r="M103" s="14"/>
      <c r="N103" s="7">
        <v>2</v>
      </c>
      <c r="O103" s="74"/>
    </row>
    <row r="104" spans="1:15">
      <c r="A104" t="str">
        <f>LOOKUP(B104,Ztech!$A$1:$A$10,Ztech!$B$1:$B$10)</f>
        <v>M1</v>
      </c>
      <c r="B104" s="2" t="s">
        <v>7</v>
      </c>
      <c r="C104" s="98" t="s">
        <v>116</v>
      </c>
      <c r="D104" s="48"/>
      <c r="E104" s="7">
        <v>2</v>
      </c>
      <c r="F104" s="14">
        <v>20</v>
      </c>
      <c r="G104" s="27"/>
      <c r="H104" s="25"/>
      <c r="I104" s="14">
        <v>2</v>
      </c>
      <c r="J104" s="14"/>
      <c r="K104" s="103"/>
      <c r="L104" s="27"/>
      <c r="M104" s="14"/>
      <c r="N104" s="7">
        <v>2</v>
      </c>
      <c r="O104" s="74"/>
    </row>
    <row r="105" spans="1:15">
      <c r="A105" t="str">
        <f>LOOKUP(B105,Ztech!$A$1:$A$10,Ztech!$B$1:$B$10)</f>
        <v>M1</v>
      </c>
      <c r="B105" s="2" t="s">
        <v>7</v>
      </c>
      <c r="C105" s="89" t="s">
        <v>117</v>
      </c>
      <c r="D105" s="48"/>
      <c r="E105" s="7">
        <v>3</v>
      </c>
      <c r="F105" s="14">
        <v>25</v>
      </c>
      <c r="G105" s="27"/>
      <c r="H105" s="25">
        <v>3</v>
      </c>
      <c r="I105" s="14"/>
      <c r="J105" s="14"/>
      <c r="K105" s="103"/>
      <c r="L105" s="27"/>
      <c r="M105" s="14"/>
      <c r="N105" s="7">
        <v>3</v>
      </c>
      <c r="O105" s="74"/>
    </row>
    <row r="106" spans="1:15">
      <c r="A106" t="str">
        <f>LOOKUP(B106,Ztech!$A$1:$A$10,Ztech!$B$1:$B$10)</f>
        <v>M1</v>
      </c>
      <c r="B106" s="2" t="s">
        <v>7</v>
      </c>
      <c r="C106" s="89" t="s">
        <v>147</v>
      </c>
      <c r="D106" s="48"/>
      <c r="E106" s="7">
        <v>3</v>
      </c>
      <c r="F106" s="14">
        <v>25</v>
      </c>
      <c r="G106" s="27"/>
      <c r="H106" s="25"/>
      <c r="I106" s="14">
        <v>3</v>
      </c>
      <c r="J106" s="14"/>
      <c r="K106" s="103"/>
      <c r="L106" s="27"/>
      <c r="M106" s="14">
        <v>3</v>
      </c>
      <c r="N106" s="7">
        <v>3</v>
      </c>
      <c r="O106" s="74"/>
    </row>
    <row r="107" spans="1:15">
      <c r="A107" t="str">
        <f>LOOKUP(B107,Ztech!$A$1:$A$10,Ztech!$B$1:$B$10)</f>
        <v>M1</v>
      </c>
      <c r="B107" s="2" t="s">
        <v>7</v>
      </c>
      <c r="C107" s="89" t="s">
        <v>118</v>
      </c>
      <c r="D107" s="48"/>
      <c r="E107" s="7">
        <v>3</v>
      </c>
      <c r="F107" s="14">
        <v>25</v>
      </c>
      <c r="G107" s="27"/>
      <c r="H107" s="25"/>
      <c r="I107" s="14">
        <v>3</v>
      </c>
      <c r="J107" s="14"/>
      <c r="K107" s="103"/>
      <c r="L107" s="27"/>
      <c r="M107" s="14"/>
      <c r="N107" s="7">
        <v>3</v>
      </c>
      <c r="O107" s="74"/>
    </row>
    <row r="108" spans="1:15">
      <c r="A108" t="str">
        <f>LOOKUP(B108,Ztech!$A$1:$A$10,Ztech!$B$1:$B$10)</f>
        <v>M1</v>
      </c>
      <c r="B108" s="2" t="s">
        <v>7</v>
      </c>
      <c r="C108" s="89" t="s">
        <v>119</v>
      </c>
      <c r="D108" s="48"/>
      <c r="E108" s="7">
        <v>3</v>
      </c>
      <c r="F108" s="14">
        <v>25</v>
      </c>
      <c r="G108" s="27"/>
      <c r="H108" s="25">
        <v>3</v>
      </c>
      <c r="I108" s="14"/>
      <c r="J108" s="14"/>
      <c r="K108" s="103"/>
      <c r="L108" s="27"/>
      <c r="M108" s="14"/>
      <c r="N108" s="7">
        <v>3</v>
      </c>
      <c r="O108" s="74"/>
    </row>
    <row r="109" spans="1:15" ht="15.75" customHeight="1">
      <c r="A109" t="str">
        <f>LOOKUP(B109,Ztech!$A$1:$A$10,Ztech!$B$1:$B$10)</f>
        <v>M1</v>
      </c>
      <c r="B109" s="2" t="s">
        <v>7</v>
      </c>
      <c r="C109" s="89" t="s">
        <v>120</v>
      </c>
      <c r="D109" s="48"/>
      <c r="E109" s="7">
        <v>6</v>
      </c>
      <c r="F109" s="14">
        <v>50</v>
      </c>
      <c r="G109" s="27"/>
      <c r="H109" s="25">
        <v>6</v>
      </c>
      <c r="I109" s="14"/>
      <c r="J109" s="14"/>
      <c r="K109" s="103"/>
      <c r="L109" s="27"/>
      <c r="M109" s="14"/>
      <c r="N109" s="7">
        <v>6</v>
      </c>
      <c r="O109" s="74"/>
    </row>
    <row r="110" spans="1:15">
      <c r="A110" t="str">
        <f>LOOKUP(B110,Ztech!$A$1:$A$10,Ztech!$B$1:$B$10)</f>
        <v>M1</v>
      </c>
      <c r="B110" s="2" t="s">
        <v>7</v>
      </c>
      <c r="C110" s="89" t="s">
        <v>121</v>
      </c>
      <c r="D110" s="48"/>
      <c r="E110" s="7">
        <v>6</v>
      </c>
      <c r="F110" s="14">
        <v>50</v>
      </c>
      <c r="G110" s="27"/>
      <c r="H110" s="25">
        <v>6</v>
      </c>
      <c r="I110" s="14"/>
      <c r="J110" s="14"/>
      <c r="K110" s="103"/>
      <c r="L110" s="27"/>
      <c r="M110" s="14"/>
      <c r="N110" s="7">
        <v>6</v>
      </c>
      <c r="O110" s="74"/>
    </row>
    <row r="111" spans="1:15">
      <c r="A111" t="str">
        <f>LOOKUP(B111,Ztech!$A$1:$A$10,Ztech!$B$1:$B$10)</f>
        <v>M1</v>
      </c>
      <c r="B111" s="2" t="s">
        <v>7</v>
      </c>
      <c r="C111" s="91" t="s">
        <v>178</v>
      </c>
      <c r="D111" s="48"/>
      <c r="E111" s="7">
        <v>2</v>
      </c>
      <c r="F111" s="14">
        <v>20</v>
      </c>
      <c r="G111" s="27"/>
      <c r="H111" s="25"/>
      <c r="I111" s="14"/>
      <c r="J111" s="14"/>
      <c r="K111" s="103">
        <v>2</v>
      </c>
      <c r="L111" s="27">
        <v>2</v>
      </c>
      <c r="M111" s="14"/>
      <c r="N111" s="7">
        <v>2</v>
      </c>
      <c r="O111" s="74"/>
    </row>
    <row r="112" spans="1:15">
      <c r="A112" t="str">
        <f>LOOKUP(B112,Ztech!$A$1:$A$10,Ztech!$B$1:$B$10)</f>
        <v>M1</v>
      </c>
      <c r="B112" s="2" t="s">
        <v>7</v>
      </c>
      <c r="C112" s="91" t="s">
        <v>122</v>
      </c>
      <c r="D112" s="48"/>
      <c r="E112" s="7">
        <v>1</v>
      </c>
      <c r="F112" s="14">
        <v>10</v>
      </c>
      <c r="G112" s="27"/>
      <c r="H112" s="25"/>
      <c r="I112" s="14">
        <v>1</v>
      </c>
      <c r="J112" s="14"/>
      <c r="K112" s="103"/>
      <c r="L112" s="27"/>
      <c r="M112" s="14">
        <v>1</v>
      </c>
      <c r="N112" s="7">
        <v>1</v>
      </c>
      <c r="O112" s="74"/>
    </row>
    <row r="113" spans="1:15" ht="15.75" customHeight="1">
      <c r="A113" t="str">
        <f>LOOKUP(B113,Ztech!$A$1:$A$10,Ztech!$B$1:$B$10)</f>
        <v>M1</v>
      </c>
      <c r="B113" s="2" t="s">
        <v>7</v>
      </c>
      <c r="C113" s="91" t="s">
        <v>179</v>
      </c>
      <c r="D113" s="48"/>
      <c r="E113" s="7">
        <v>3</v>
      </c>
      <c r="F113" s="14">
        <v>30</v>
      </c>
      <c r="G113" s="27"/>
      <c r="H113" s="25"/>
      <c r="I113" s="14">
        <v>3</v>
      </c>
      <c r="J113" s="14"/>
      <c r="K113" s="103"/>
      <c r="L113" s="27"/>
      <c r="M113" s="14"/>
      <c r="N113" s="7">
        <v>3</v>
      </c>
      <c r="O113" s="74"/>
    </row>
    <row r="114" spans="1:15">
      <c r="A114" t="str">
        <f>LOOKUP(B114,Ztech!$A$1:$A$10,Ztech!$B$1:$B$10)</f>
        <v>M1</v>
      </c>
      <c r="B114" s="2" t="s">
        <v>7</v>
      </c>
      <c r="C114" s="95" t="s">
        <v>11</v>
      </c>
      <c r="D114" s="49"/>
      <c r="E114" s="11"/>
      <c r="F114" s="11"/>
      <c r="G114" s="28"/>
      <c r="H114" s="26"/>
      <c r="I114" s="11"/>
      <c r="J114" s="11"/>
      <c r="K114" s="103"/>
      <c r="L114" s="27"/>
      <c r="M114" s="14"/>
      <c r="N114" s="11"/>
      <c r="O114" s="75"/>
    </row>
    <row r="115" spans="1:15">
      <c r="A115" t="str">
        <f>LOOKUP(B115,Ztech!$A$1:$A$10,Ztech!$B$1:$B$10)</f>
        <v>M1</v>
      </c>
      <c r="B115" s="2" t="s">
        <v>8</v>
      </c>
      <c r="C115" s="89" t="s">
        <v>123</v>
      </c>
      <c r="D115" s="48"/>
      <c r="E115" s="7">
        <v>1.5</v>
      </c>
      <c r="F115" s="14">
        <v>20</v>
      </c>
      <c r="G115" s="27"/>
      <c r="H115" s="25"/>
      <c r="I115" s="14"/>
      <c r="J115" s="14"/>
      <c r="K115" s="103">
        <v>1.5</v>
      </c>
      <c r="L115" s="27">
        <v>1.5</v>
      </c>
      <c r="M115" s="14"/>
      <c r="N115" s="7">
        <v>1.5</v>
      </c>
      <c r="O115" s="74"/>
    </row>
    <row r="116" spans="1:15" ht="15.75" customHeight="1">
      <c r="A116" t="str">
        <f>LOOKUP(B116,Ztech!$A$1:$A$10,Ztech!$B$1:$B$10)</f>
        <v>M1</v>
      </c>
      <c r="B116" s="2" t="s">
        <v>8</v>
      </c>
      <c r="C116" s="98" t="s">
        <v>124</v>
      </c>
      <c r="D116" s="48"/>
      <c r="E116" s="7">
        <v>1.5</v>
      </c>
      <c r="F116" s="14">
        <v>20</v>
      </c>
      <c r="G116" s="27"/>
      <c r="H116" s="25"/>
      <c r="I116" s="14">
        <v>1.5</v>
      </c>
      <c r="J116" s="14"/>
      <c r="K116" s="103"/>
      <c r="L116" s="27"/>
      <c r="M116" s="14"/>
      <c r="N116" s="7">
        <v>1.5</v>
      </c>
      <c r="O116" s="74"/>
    </row>
    <row r="117" spans="1:15" ht="15.75" customHeight="1">
      <c r="A117" t="str">
        <f>LOOKUP(B117,Ztech!$A$1:$A$10,Ztech!$B$1:$B$10)</f>
        <v>M1</v>
      </c>
      <c r="B117" s="2" t="s">
        <v>8</v>
      </c>
      <c r="C117" s="89" t="s">
        <v>125</v>
      </c>
      <c r="D117" s="48"/>
      <c r="E117" s="7">
        <v>3</v>
      </c>
      <c r="F117" s="14">
        <v>10</v>
      </c>
      <c r="G117" s="27"/>
      <c r="H117" s="25"/>
      <c r="I117" s="14"/>
      <c r="J117" s="14"/>
      <c r="K117" s="103">
        <v>3</v>
      </c>
      <c r="L117" s="27"/>
      <c r="M117" s="14"/>
      <c r="N117" s="7">
        <v>3</v>
      </c>
      <c r="O117" s="74" t="s">
        <v>150</v>
      </c>
    </row>
    <row r="118" spans="1:15" ht="15.75" customHeight="1">
      <c r="A118" t="str">
        <f>LOOKUP(B118,Ztech!$A$1:$A$10,Ztech!$B$1:$B$10)</f>
        <v>M1</v>
      </c>
      <c r="B118" s="2" t="s">
        <v>8</v>
      </c>
      <c r="C118" s="89" t="s">
        <v>126</v>
      </c>
      <c r="D118" s="48"/>
      <c r="E118" s="7">
        <v>6</v>
      </c>
      <c r="F118" s="14">
        <v>50</v>
      </c>
      <c r="G118" s="27"/>
      <c r="H118" s="25"/>
      <c r="I118" s="14">
        <v>6</v>
      </c>
      <c r="J118" s="14"/>
      <c r="K118" s="103"/>
      <c r="L118" s="27"/>
      <c r="M118" s="14"/>
      <c r="N118" s="7">
        <v>6</v>
      </c>
      <c r="O118" s="74"/>
    </row>
    <row r="119" spans="1:15">
      <c r="A119" t="str">
        <f>LOOKUP(B119,Ztech!$A$1:$A$10,Ztech!$B$1:$B$10)</f>
        <v>M1</v>
      </c>
      <c r="B119" s="2" t="s">
        <v>8</v>
      </c>
      <c r="C119" s="89" t="s">
        <v>127</v>
      </c>
      <c r="D119" s="48"/>
      <c r="E119" s="7">
        <v>6</v>
      </c>
      <c r="F119" s="14">
        <v>50</v>
      </c>
      <c r="G119" s="27"/>
      <c r="H119" s="25"/>
      <c r="I119" s="14">
        <v>6</v>
      </c>
      <c r="J119" s="14"/>
      <c r="K119" s="103"/>
      <c r="L119" s="27"/>
      <c r="M119" s="14"/>
      <c r="N119" s="7">
        <v>6</v>
      </c>
      <c r="O119" s="74"/>
    </row>
    <row r="120" spans="1:15">
      <c r="A120" t="str">
        <f>LOOKUP(B120,Ztech!$A$1:$A$10,Ztech!$B$1:$B$10)</f>
        <v>M1</v>
      </c>
      <c r="B120" s="2" t="s">
        <v>8</v>
      </c>
      <c r="C120" s="98" t="s">
        <v>128</v>
      </c>
      <c r="D120" s="48"/>
      <c r="E120" s="7">
        <v>6</v>
      </c>
      <c r="F120" s="14">
        <v>50</v>
      </c>
      <c r="G120" s="27"/>
      <c r="H120" s="25"/>
      <c r="I120" s="14">
        <v>6</v>
      </c>
      <c r="J120" s="14"/>
      <c r="K120" s="103"/>
      <c r="L120" s="27"/>
      <c r="M120" s="14">
        <v>6</v>
      </c>
      <c r="N120" s="7">
        <v>6</v>
      </c>
      <c r="O120" s="74"/>
    </row>
    <row r="121" spans="1:15">
      <c r="A121" t="str">
        <f>LOOKUP(B121,Ztech!$A$1:$A$10,Ztech!$B$1:$B$10)</f>
        <v>M1</v>
      </c>
      <c r="B121" s="2" t="s">
        <v>8</v>
      </c>
      <c r="C121" s="89" t="s">
        <v>129</v>
      </c>
      <c r="D121" s="48"/>
      <c r="E121" s="7">
        <v>3</v>
      </c>
      <c r="F121" s="14">
        <v>25</v>
      </c>
      <c r="G121" s="27"/>
      <c r="H121" s="25"/>
      <c r="I121" s="14">
        <v>3</v>
      </c>
      <c r="J121" s="14"/>
      <c r="K121" s="103"/>
      <c r="L121" s="27"/>
      <c r="M121" s="14"/>
      <c r="N121" s="7">
        <v>3</v>
      </c>
      <c r="O121" s="74"/>
    </row>
    <row r="122" spans="1:15">
      <c r="A122" t="str">
        <f>LOOKUP(B122,Ztech!$A$1:$A$10,Ztech!$B$1:$B$10)</f>
        <v>M1</v>
      </c>
      <c r="B122" s="2" t="s">
        <v>8</v>
      </c>
      <c r="C122" s="96" t="s">
        <v>38</v>
      </c>
      <c r="D122" s="48"/>
      <c r="E122" s="7">
        <v>3</v>
      </c>
      <c r="F122" s="14"/>
      <c r="G122" s="27"/>
      <c r="H122" s="25"/>
      <c r="I122" s="14">
        <v>3</v>
      </c>
      <c r="J122" s="14"/>
      <c r="K122" s="103"/>
      <c r="L122" s="27"/>
      <c r="M122" s="14"/>
      <c r="N122" s="7">
        <v>3</v>
      </c>
      <c r="O122" s="74"/>
    </row>
    <row r="123" spans="1:15">
      <c r="A123" t="str">
        <f>LOOKUP(B123,Ztech!$A$1:$A$10,Ztech!$B$1:$B$10)</f>
        <v>M1</v>
      </c>
      <c r="B123" s="2" t="s">
        <v>8</v>
      </c>
      <c r="C123" s="98" t="s">
        <v>148</v>
      </c>
      <c r="D123" s="48">
        <v>3</v>
      </c>
      <c r="E123" s="7"/>
      <c r="F123" s="14">
        <v>25</v>
      </c>
      <c r="G123" s="27"/>
      <c r="H123" s="25"/>
      <c r="I123" s="14"/>
      <c r="J123" s="14"/>
      <c r="K123" s="103"/>
      <c r="L123" s="27"/>
      <c r="M123" s="14"/>
      <c r="N123" s="7"/>
      <c r="O123" s="74"/>
    </row>
    <row r="124" spans="1:15" ht="15.75" customHeight="1">
      <c r="A124" t="str">
        <f>LOOKUP(B124,Ztech!$A$1:$A$10,Ztech!$B$1:$B$10)</f>
        <v>M1</v>
      </c>
      <c r="B124" s="2" t="s">
        <v>8</v>
      </c>
      <c r="C124" s="98" t="s">
        <v>144</v>
      </c>
      <c r="D124" s="48">
        <v>3</v>
      </c>
      <c r="E124" s="7"/>
      <c r="F124" s="14">
        <v>25</v>
      </c>
      <c r="G124" s="27"/>
      <c r="H124" s="25"/>
      <c r="I124" s="14"/>
      <c r="J124" s="14"/>
      <c r="K124" s="103"/>
      <c r="L124" s="27"/>
      <c r="M124" s="14"/>
      <c r="N124" s="7"/>
      <c r="O124" s="74"/>
    </row>
    <row r="125" spans="1:15">
      <c r="A125" t="str">
        <f>LOOKUP(B125,Ztech!$A$1:$A$10,Ztech!$B$1:$B$10)</f>
        <v>M1</v>
      </c>
      <c r="B125" s="2" t="s">
        <v>8</v>
      </c>
      <c r="C125" s="92" t="s">
        <v>180</v>
      </c>
      <c r="D125" s="48"/>
      <c r="E125" s="7">
        <v>2</v>
      </c>
      <c r="F125" s="14">
        <v>20</v>
      </c>
      <c r="G125" s="27"/>
      <c r="H125" s="25"/>
      <c r="I125" s="14"/>
      <c r="J125" s="14"/>
      <c r="K125" s="103">
        <v>2</v>
      </c>
      <c r="L125" s="27">
        <v>2</v>
      </c>
      <c r="M125" s="14"/>
      <c r="N125" s="7">
        <v>2</v>
      </c>
      <c r="O125" s="74"/>
    </row>
    <row r="126" spans="1:15">
      <c r="A126" t="str">
        <f>LOOKUP(B126,Ztech!$A$1:$A$10,Ztech!$B$1:$B$10)</f>
        <v>M1</v>
      </c>
      <c r="B126" s="2" t="s">
        <v>8</v>
      </c>
      <c r="C126" s="92" t="s">
        <v>130</v>
      </c>
      <c r="D126" s="48"/>
      <c r="E126" s="7">
        <v>1</v>
      </c>
      <c r="F126" s="14">
        <v>10</v>
      </c>
      <c r="G126" s="27"/>
      <c r="H126" s="25"/>
      <c r="I126" s="14">
        <v>1</v>
      </c>
      <c r="J126" s="14"/>
      <c r="K126" s="103"/>
      <c r="L126" s="27"/>
      <c r="M126" s="14">
        <v>1</v>
      </c>
      <c r="N126" s="7">
        <v>1</v>
      </c>
      <c r="O126" s="74"/>
    </row>
    <row r="127" spans="1:15">
      <c r="A127" t="str">
        <f>LOOKUP(B127,Ztech!$A$1:$A$10,Ztech!$B$1:$B$10)</f>
        <v>M1</v>
      </c>
      <c r="B127" s="2" t="s">
        <v>8</v>
      </c>
      <c r="C127" s="92" t="s">
        <v>181</v>
      </c>
      <c r="D127" s="48"/>
      <c r="E127" s="7">
        <v>5</v>
      </c>
      <c r="F127" s="14"/>
      <c r="G127" s="27"/>
      <c r="H127" s="25"/>
      <c r="I127" s="14"/>
      <c r="J127" s="14"/>
      <c r="K127" s="103">
        <v>5</v>
      </c>
      <c r="L127" s="27"/>
      <c r="M127" s="14"/>
      <c r="N127" s="7">
        <v>5</v>
      </c>
      <c r="O127" s="74" t="s">
        <v>149</v>
      </c>
    </row>
    <row r="128" spans="1:15" ht="15.75" customHeight="1">
      <c r="A128" t="str">
        <f>LOOKUP(B128,Ztech!$A$1:$A$10,Ztech!$B$1:$B$10)</f>
        <v>M1</v>
      </c>
      <c r="B128" s="2" t="s">
        <v>8</v>
      </c>
      <c r="C128" s="92" t="s">
        <v>182</v>
      </c>
      <c r="D128" s="48"/>
      <c r="E128" s="7">
        <v>2</v>
      </c>
      <c r="F128" s="14">
        <v>30</v>
      </c>
      <c r="G128" s="27"/>
      <c r="H128" s="25"/>
      <c r="I128" s="14">
        <v>2</v>
      </c>
      <c r="J128" s="14"/>
      <c r="K128" s="103"/>
      <c r="L128" s="27"/>
      <c r="M128" s="14"/>
      <c r="N128" s="7">
        <v>2</v>
      </c>
      <c r="O128" s="74"/>
    </row>
    <row r="129" spans="1:44">
      <c r="A129" t="str">
        <f>LOOKUP(B129,Ztech!$A$1:$A$10,Ztech!$B$1:$B$10)</f>
        <v>M1</v>
      </c>
      <c r="B129" s="2" t="s">
        <v>8</v>
      </c>
      <c r="C129" s="95" t="s">
        <v>11</v>
      </c>
      <c r="D129" s="50"/>
      <c r="E129" s="9"/>
      <c r="F129" s="11"/>
      <c r="G129" s="28"/>
      <c r="H129" s="26"/>
      <c r="I129" s="11"/>
      <c r="J129" s="11"/>
      <c r="K129" s="103"/>
      <c r="L129" s="27"/>
      <c r="M129" s="14"/>
      <c r="N129" s="11"/>
      <c r="O129" s="75"/>
    </row>
    <row r="130" spans="1:44">
      <c r="A130" t="str">
        <f>LOOKUP(B130,Ztech!$A$1:$A$10,Ztech!$B$1:$B$10)</f>
        <v>M2</v>
      </c>
      <c r="B130" s="2" t="s">
        <v>9</v>
      </c>
      <c r="C130" s="89" t="s">
        <v>154</v>
      </c>
      <c r="D130" s="48"/>
      <c r="E130" s="7" t="s">
        <v>160</v>
      </c>
      <c r="F130" s="14">
        <v>50</v>
      </c>
      <c r="G130" s="27">
        <v>5</v>
      </c>
      <c r="H130" s="25"/>
      <c r="I130" s="14" t="s">
        <v>160</v>
      </c>
      <c r="J130" s="14"/>
      <c r="K130" s="103"/>
      <c r="L130" s="27"/>
      <c r="M130" s="14"/>
      <c r="N130" s="7">
        <v>3</v>
      </c>
      <c r="O130" s="74"/>
    </row>
    <row r="131" spans="1:44" ht="15.75" customHeight="1">
      <c r="A131" t="str">
        <f>LOOKUP(B131,Ztech!$A$1:$A$10,Ztech!$B$1:$B$10)</f>
        <v>M2</v>
      </c>
      <c r="B131" s="2" t="s">
        <v>9</v>
      </c>
      <c r="C131" s="8" t="s">
        <v>152</v>
      </c>
      <c r="D131" s="48"/>
      <c r="E131" s="7" t="s">
        <v>161</v>
      </c>
      <c r="F131" s="14">
        <v>30</v>
      </c>
      <c r="G131" s="27"/>
      <c r="H131" s="25"/>
      <c r="I131" s="14" t="s">
        <v>161</v>
      </c>
      <c r="J131" s="14"/>
      <c r="K131" s="103"/>
      <c r="L131" s="27"/>
      <c r="M131" s="14"/>
      <c r="N131" s="7">
        <v>3</v>
      </c>
      <c r="O131" s="74"/>
    </row>
    <row r="132" spans="1:44" ht="15.75" customHeight="1">
      <c r="A132" t="str">
        <f>LOOKUP(B132,Ztech!$A$1:$A$10,Ztech!$B$1:$B$10)</f>
        <v>M2</v>
      </c>
      <c r="B132" s="2" t="s">
        <v>9</v>
      </c>
      <c r="C132" s="8" t="s">
        <v>153</v>
      </c>
      <c r="D132" s="48"/>
      <c r="E132" s="7">
        <v>6</v>
      </c>
      <c r="F132" s="14">
        <v>75</v>
      </c>
      <c r="G132" s="27"/>
      <c r="H132" s="25"/>
      <c r="I132" s="14">
        <v>6</v>
      </c>
      <c r="J132" s="14"/>
      <c r="K132" s="103"/>
      <c r="L132" s="27"/>
      <c r="M132" s="14"/>
      <c r="N132" s="7">
        <v>2</v>
      </c>
      <c r="O132" s="74"/>
    </row>
    <row r="133" spans="1:44" ht="15.75" customHeight="1">
      <c r="A133" t="str">
        <f>LOOKUP(B133,Ztech!$A$1:$A$10,Ztech!$B$1:$B$10)</f>
        <v>M2</v>
      </c>
      <c r="B133" s="2" t="s">
        <v>9</v>
      </c>
      <c r="C133" s="8" t="s">
        <v>155</v>
      </c>
      <c r="D133" s="48"/>
      <c r="E133" s="7">
        <v>2</v>
      </c>
      <c r="F133" s="14">
        <v>20</v>
      </c>
      <c r="G133" s="27"/>
      <c r="H133" s="25"/>
      <c r="I133" s="14">
        <v>2</v>
      </c>
      <c r="J133" s="14"/>
      <c r="K133" s="103"/>
      <c r="L133" s="27"/>
      <c r="M133" s="14"/>
      <c r="N133" s="7">
        <v>4</v>
      </c>
      <c r="O133" s="74"/>
    </row>
    <row r="134" spans="1:44" ht="16">
      <c r="A134" t="str">
        <f>LOOKUP(B134,Ztech!$A$1:$A$10,Ztech!$B$1:$B$10)</f>
        <v>M2</v>
      </c>
      <c r="B134" s="2" t="s">
        <v>9</v>
      </c>
      <c r="C134" s="104" t="s">
        <v>156</v>
      </c>
      <c r="D134" s="48"/>
      <c r="E134" s="7">
        <v>2</v>
      </c>
      <c r="F134" s="14">
        <v>20</v>
      </c>
      <c r="G134" s="27">
        <v>10</v>
      </c>
      <c r="H134" s="25"/>
      <c r="I134" s="14">
        <v>2</v>
      </c>
      <c r="J134" s="14"/>
      <c r="K134" s="103"/>
      <c r="L134" s="27"/>
      <c r="M134" s="14"/>
      <c r="N134" s="7">
        <v>4</v>
      </c>
      <c r="O134" s="74"/>
    </row>
    <row r="135" spans="1:44">
      <c r="A135" t="str">
        <f>LOOKUP(B135,Ztech!$A$1:$A$10,Ztech!$B$1:$B$10)</f>
        <v>M2</v>
      </c>
      <c r="B135" s="2" t="s">
        <v>9</v>
      </c>
      <c r="C135" s="8" t="s">
        <v>157</v>
      </c>
      <c r="D135" s="48"/>
      <c r="E135" s="7">
        <v>2</v>
      </c>
      <c r="F135" s="14">
        <v>15</v>
      </c>
      <c r="G135" s="27"/>
      <c r="H135" s="25"/>
      <c r="I135" s="14">
        <v>2</v>
      </c>
      <c r="J135" s="14"/>
      <c r="K135" s="103"/>
      <c r="L135" s="27"/>
      <c r="M135" s="14"/>
      <c r="N135" s="7">
        <v>2</v>
      </c>
      <c r="O135" s="74"/>
    </row>
    <row r="136" spans="1:44">
      <c r="A136" t="str">
        <f>LOOKUP(B136,Ztech!$A$1:$A$10,Ztech!$B$1:$B$10)</f>
        <v>M2</v>
      </c>
      <c r="B136" s="2" t="s">
        <v>9</v>
      </c>
      <c r="C136" s="8" t="s">
        <v>158</v>
      </c>
      <c r="D136" s="48"/>
      <c r="E136" s="7">
        <v>4</v>
      </c>
      <c r="F136" s="14">
        <v>50</v>
      </c>
      <c r="G136" s="27"/>
      <c r="H136" s="25"/>
      <c r="I136" s="14">
        <v>4</v>
      </c>
      <c r="J136" s="14"/>
      <c r="K136" s="103"/>
      <c r="L136" s="27"/>
      <c r="M136" s="14"/>
      <c r="N136" s="7">
        <v>2</v>
      </c>
      <c r="O136" s="74"/>
    </row>
    <row r="137" spans="1:44">
      <c r="A137" t="str">
        <f>LOOKUP(B137,Ztech!$A$1:$A$10,Ztech!$B$1:$B$10)</f>
        <v>M2</v>
      </c>
      <c r="B137" s="2" t="s">
        <v>9</v>
      </c>
      <c r="C137" s="90" t="s">
        <v>138</v>
      </c>
      <c r="D137" s="48"/>
      <c r="E137" s="7">
        <v>2</v>
      </c>
      <c r="F137" s="14">
        <v>20</v>
      </c>
      <c r="G137" s="27">
        <v>10</v>
      </c>
      <c r="H137" s="25"/>
      <c r="I137" s="14">
        <v>2</v>
      </c>
      <c r="J137" s="14"/>
      <c r="K137" s="103"/>
      <c r="L137" s="27"/>
      <c r="M137" s="14">
        <v>2</v>
      </c>
      <c r="N137" s="7">
        <v>2</v>
      </c>
      <c r="O137" s="74"/>
    </row>
    <row r="138" spans="1:44" s="1" customFormat="1">
      <c r="A138" t="str">
        <f>LOOKUP(B138,Ztech!$A$1:$A$10,Ztech!$B$1:$B$10)</f>
        <v>M2</v>
      </c>
      <c r="B138" s="2" t="s">
        <v>9</v>
      </c>
      <c r="C138" s="90" t="s">
        <v>140</v>
      </c>
      <c r="D138" s="48"/>
      <c r="E138" s="7">
        <v>4</v>
      </c>
      <c r="F138" s="14">
        <v>40</v>
      </c>
      <c r="G138" s="27">
        <v>5</v>
      </c>
      <c r="H138" s="25"/>
      <c r="I138" s="14"/>
      <c r="J138" s="14"/>
      <c r="K138" s="103">
        <v>4</v>
      </c>
      <c r="L138" s="27"/>
      <c r="M138" s="14">
        <v>4</v>
      </c>
      <c r="N138" s="7">
        <v>4</v>
      </c>
      <c r="O138" s="74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</row>
    <row r="139" spans="1:44" s="1" customFormat="1" ht="15.75" customHeight="1">
      <c r="A139" t="str">
        <f>LOOKUP(B139,Ztech!$A$1:$A$10,Ztech!$B$1:$B$10)</f>
        <v>M2</v>
      </c>
      <c r="B139" s="2" t="s">
        <v>9</v>
      </c>
      <c r="C139" s="90" t="s">
        <v>141</v>
      </c>
      <c r="D139" s="48"/>
      <c r="E139" s="7">
        <v>2</v>
      </c>
      <c r="F139" s="14">
        <v>20</v>
      </c>
      <c r="G139" s="27"/>
      <c r="H139" s="25"/>
      <c r="I139" s="14"/>
      <c r="J139" s="14"/>
      <c r="K139" s="103">
        <v>2</v>
      </c>
      <c r="L139" s="27">
        <v>2</v>
      </c>
      <c r="M139" s="14"/>
      <c r="N139" s="7">
        <v>2</v>
      </c>
      <c r="O139" s="74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</row>
    <row r="140" spans="1:44" s="1" customFormat="1">
      <c r="A140" t="str">
        <f>LOOKUP(B140,Ztech!$A$1:$A$10,Ztech!$B$1:$B$10)</f>
        <v>M2</v>
      </c>
      <c r="B140" s="2" t="s">
        <v>9</v>
      </c>
      <c r="C140" s="92" t="s">
        <v>183</v>
      </c>
      <c r="D140" s="48"/>
      <c r="E140" s="7">
        <v>2</v>
      </c>
      <c r="F140" s="14">
        <v>20</v>
      </c>
      <c r="G140" s="27"/>
      <c r="H140" s="25"/>
      <c r="I140" s="14"/>
      <c r="J140" s="14"/>
      <c r="K140" s="103">
        <v>2</v>
      </c>
      <c r="L140" s="27">
        <v>2</v>
      </c>
      <c r="M140" s="14"/>
      <c r="N140" s="7">
        <v>2</v>
      </c>
      <c r="O140" s="74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</row>
    <row r="141" spans="1:44" s="1" customFormat="1">
      <c r="A141" t="str">
        <f>LOOKUP(B141,Ztech!$A$1:$A$10,Ztech!$B$1:$B$10)</f>
        <v>M2</v>
      </c>
      <c r="B141" s="2" t="s">
        <v>9</v>
      </c>
      <c r="C141" s="92" t="s">
        <v>184</v>
      </c>
      <c r="D141" s="48"/>
      <c r="E141" s="7">
        <v>6</v>
      </c>
      <c r="F141" s="14"/>
      <c r="G141" s="27">
        <v>60</v>
      </c>
      <c r="H141" s="25"/>
      <c r="I141" s="14">
        <v>6</v>
      </c>
      <c r="J141" s="14"/>
      <c r="K141" s="103"/>
      <c r="L141" s="27"/>
      <c r="M141" s="14">
        <v>6</v>
      </c>
      <c r="N141" s="7">
        <v>6</v>
      </c>
      <c r="O141" s="74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</row>
    <row r="142" spans="1:44" s="1" customFormat="1">
      <c r="A142" t="str">
        <f>LOOKUP(B142,Ztech!$A$1:$A$10,Ztech!$B$1:$B$10)</f>
        <v>M2</v>
      </c>
      <c r="B142" s="2" t="s">
        <v>9</v>
      </c>
      <c r="C142" s="95" t="s">
        <v>11</v>
      </c>
      <c r="D142" s="49"/>
      <c r="E142" s="11"/>
      <c r="F142" s="11"/>
      <c r="G142" s="28"/>
      <c r="H142" s="26"/>
      <c r="I142" s="11"/>
      <c r="J142" s="11"/>
      <c r="K142" s="103"/>
      <c r="L142" s="27"/>
      <c r="M142" s="14"/>
      <c r="N142" s="11"/>
      <c r="O142" s="75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</row>
    <row r="143" spans="1:44" s="1" customFormat="1">
      <c r="A143" t="str">
        <f>LOOKUP(B143,Ztech!$A$1:$A$10,Ztech!$B$1:$B$10)</f>
        <v>M2</v>
      </c>
      <c r="B143" s="2" t="s">
        <v>10</v>
      </c>
      <c r="C143" s="89" t="s">
        <v>159</v>
      </c>
      <c r="D143" s="48"/>
      <c r="E143" s="7">
        <v>30</v>
      </c>
      <c r="F143" s="14"/>
      <c r="G143" s="27"/>
      <c r="H143" s="25"/>
      <c r="I143" s="14"/>
      <c r="J143" s="14"/>
      <c r="K143" s="103">
        <v>30</v>
      </c>
      <c r="L143" s="27"/>
      <c r="M143" s="14"/>
      <c r="N143" s="7">
        <v>30</v>
      </c>
      <c r="O143" s="74" t="s">
        <v>151</v>
      </c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</row>
    <row r="166" spans="1:44" s="24" customFormat="1">
      <c r="A166"/>
      <c r="B166"/>
      <c r="C166" s="86"/>
      <c r="D166" s="51"/>
      <c r="E166" s="3"/>
      <c r="K166" s="101"/>
      <c r="O166" s="70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</row>
  </sheetData>
  <mergeCells count="3">
    <mergeCell ref="C13:N13"/>
    <mergeCell ref="C14:R14"/>
    <mergeCell ref="L16:N16"/>
  </mergeCells>
  <conditionalFormatting sqref="B1:B6 B10:B48 B61:B66 B75:B80 B87:B92 B114:B119 B99:B106 B121 B142:B1048576 B94:B97 B51 B54 B129:B139">
    <cfRule type="cellIs" dxfId="83" priority="85" operator="equal">
      <formula>"S9"</formula>
    </cfRule>
    <cfRule type="cellIs" dxfId="82" priority="86" operator="equal">
      <formula>"S7"</formula>
    </cfRule>
    <cfRule type="cellIs" dxfId="81" priority="87" operator="equal">
      <formula>"S5"</formula>
    </cfRule>
    <cfRule type="cellIs" dxfId="80" priority="88" operator="equal">
      <formula>"S3"</formula>
    </cfRule>
    <cfRule type="cellIs" dxfId="79" priority="89" operator="equal">
      <formula>"S1"</formula>
    </cfRule>
  </conditionalFormatting>
  <conditionalFormatting sqref="B49:B50 B52:B53 B55:B56">
    <cfRule type="cellIs" dxfId="78" priority="80" operator="equal">
      <formula>"S9"</formula>
    </cfRule>
    <cfRule type="cellIs" dxfId="77" priority="81" operator="equal">
      <formula>"S7"</formula>
    </cfRule>
    <cfRule type="cellIs" dxfId="76" priority="82" operator="equal">
      <formula>"S5"</formula>
    </cfRule>
    <cfRule type="cellIs" dxfId="75" priority="83" operator="equal">
      <formula>"S3"</formula>
    </cfRule>
    <cfRule type="cellIs" dxfId="74" priority="84" operator="equal">
      <formula>"S1"</formula>
    </cfRule>
  </conditionalFormatting>
  <conditionalFormatting sqref="B57:B60">
    <cfRule type="cellIs" dxfId="73" priority="75" operator="equal">
      <formula>"S9"</formula>
    </cfRule>
    <cfRule type="cellIs" dxfId="72" priority="76" operator="equal">
      <formula>"S7"</formula>
    </cfRule>
    <cfRule type="cellIs" dxfId="71" priority="77" operator="equal">
      <formula>"S5"</formula>
    </cfRule>
    <cfRule type="cellIs" dxfId="70" priority="78" operator="equal">
      <formula>"S3"</formula>
    </cfRule>
    <cfRule type="cellIs" dxfId="69" priority="79" operator="equal">
      <formula>"S1"</formula>
    </cfRule>
  </conditionalFormatting>
  <conditionalFormatting sqref="B68:B70 B72">
    <cfRule type="cellIs" dxfId="68" priority="70" operator="equal">
      <formula>"S9"</formula>
    </cfRule>
    <cfRule type="cellIs" dxfId="67" priority="71" operator="equal">
      <formula>"S7"</formula>
    </cfRule>
    <cfRule type="cellIs" dxfId="66" priority="72" operator="equal">
      <formula>"S5"</formula>
    </cfRule>
    <cfRule type="cellIs" dxfId="65" priority="73" operator="equal">
      <formula>"S3"</formula>
    </cfRule>
    <cfRule type="cellIs" dxfId="64" priority="74" operator="equal">
      <formula>"S1"</formula>
    </cfRule>
  </conditionalFormatting>
  <conditionalFormatting sqref="B71 B73:B74">
    <cfRule type="cellIs" dxfId="63" priority="65" operator="equal">
      <formula>"S9"</formula>
    </cfRule>
    <cfRule type="cellIs" dxfId="62" priority="66" operator="equal">
      <formula>"S7"</formula>
    </cfRule>
    <cfRule type="cellIs" dxfId="61" priority="67" operator="equal">
      <formula>"S5"</formula>
    </cfRule>
    <cfRule type="cellIs" dxfId="60" priority="68" operator="equal">
      <formula>"S3"</formula>
    </cfRule>
    <cfRule type="cellIs" dxfId="59" priority="69" operator="equal">
      <formula>"S1"</formula>
    </cfRule>
  </conditionalFormatting>
  <conditionalFormatting sqref="B81:B83">
    <cfRule type="cellIs" dxfId="58" priority="60" operator="equal">
      <formula>"S9"</formula>
    </cfRule>
    <cfRule type="cellIs" dxfId="57" priority="61" operator="equal">
      <formula>"S7"</formula>
    </cfRule>
    <cfRule type="cellIs" dxfId="56" priority="62" operator="equal">
      <formula>"S5"</formula>
    </cfRule>
    <cfRule type="cellIs" dxfId="55" priority="63" operator="equal">
      <formula>"S3"</formula>
    </cfRule>
    <cfRule type="cellIs" dxfId="54" priority="64" operator="equal">
      <formula>"S1"</formula>
    </cfRule>
  </conditionalFormatting>
  <conditionalFormatting sqref="B84:B86">
    <cfRule type="cellIs" dxfId="53" priority="55" operator="equal">
      <formula>"S9"</formula>
    </cfRule>
    <cfRule type="cellIs" dxfId="52" priority="56" operator="equal">
      <formula>"S7"</formula>
    </cfRule>
    <cfRule type="cellIs" dxfId="51" priority="57" operator="equal">
      <formula>"S5"</formula>
    </cfRule>
    <cfRule type="cellIs" dxfId="50" priority="58" operator="equal">
      <formula>"S3"</formula>
    </cfRule>
    <cfRule type="cellIs" dxfId="49" priority="59" operator="equal">
      <formula>"S1"</formula>
    </cfRule>
  </conditionalFormatting>
  <conditionalFormatting sqref="B93 B98">
    <cfRule type="cellIs" dxfId="48" priority="50" operator="equal">
      <formula>"S9"</formula>
    </cfRule>
    <cfRule type="cellIs" dxfId="47" priority="51" operator="equal">
      <formula>"S7"</formula>
    </cfRule>
    <cfRule type="cellIs" dxfId="46" priority="52" operator="equal">
      <formula>"S5"</formula>
    </cfRule>
    <cfRule type="cellIs" dxfId="45" priority="53" operator="equal">
      <formula>"S3"</formula>
    </cfRule>
    <cfRule type="cellIs" dxfId="44" priority="54" operator="equal">
      <formula>"S1"</formula>
    </cfRule>
  </conditionalFormatting>
  <conditionalFormatting sqref="B110 B112:B113">
    <cfRule type="cellIs" dxfId="43" priority="45" operator="equal">
      <formula>"S9"</formula>
    </cfRule>
    <cfRule type="cellIs" dxfId="42" priority="46" operator="equal">
      <formula>"S7"</formula>
    </cfRule>
    <cfRule type="cellIs" dxfId="41" priority="47" operator="equal">
      <formula>"S5"</formula>
    </cfRule>
    <cfRule type="cellIs" dxfId="40" priority="48" operator="equal">
      <formula>"S3"</formula>
    </cfRule>
    <cfRule type="cellIs" dxfId="39" priority="49" operator="equal">
      <formula>"S1"</formula>
    </cfRule>
  </conditionalFormatting>
  <conditionalFormatting sqref="B107:B109 B111">
    <cfRule type="cellIs" dxfId="38" priority="40" operator="equal">
      <formula>"S9"</formula>
    </cfRule>
    <cfRule type="cellIs" dxfId="37" priority="41" operator="equal">
      <formula>"S7"</formula>
    </cfRule>
    <cfRule type="cellIs" dxfId="36" priority="42" operator="equal">
      <formula>"S5"</formula>
    </cfRule>
    <cfRule type="cellIs" dxfId="35" priority="43" operator="equal">
      <formula>"S3"</formula>
    </cfRule>
    <cfRule type="cellIs" dxfId="34" priority="44" operator="equal">
      <formula>"S1"</formula>
    </cfRule>
  </conditionalFormatting>
  <conditionalFormatting sqref="B125 B127">
    <cfRule type="cellIs" dxfId="33" priority="35" operator="equal">
      <formula>"S9"</formula>
    </cfRule>
    <cfRule type="cellIs" dxfId="32" priority="36" operator="equal">
      <formula>"S7"</formula>
    </cfRule>
    <cfRule type="cellIs" dxfId="31" priority="37" operator="equal">
      <formula>"S5"</formula>
    </cfRule>
    <cfRule type="cellIs" dxfId="30" priority="38" operator="equal">
      <formula>"S3"</formula>
    </cfRule>
    <cfRule type="cellIs" dxfId="29" priority="39" operator="equal">
      <formula>"S1"</formula>
    </cfRule>
  </conditionalFormatting>
  <conditionalFormatting sqref="B120 B122:B124 B126 B128">
    <cfRule type="cellIs" dxfId="28" priority="30" operator="equal">
      <formula>"S9"</formula>
    </cfRule>
    <cfRule type="cellIs" dxfId="27" priority="31" operator="equal">
      <formula>"S7"</formula>
    </cfRule>
    <cfRule type="cellIs" dxfId="26" priority="32" operator="equal">
      <formula>"S5"</formula>
    </cfRule>
    <cfRule type="cellIs" dxfId="25" priority="33" operator="equal">
      <formula>"S3"</formula>
    </cfRule>
    <cfRule type="cellIs" dxfId="24" priority="34" operator="equal">
      <formula>"S1"</formula>
    </cfRule>
  </conditionalFormatting>
  <conditionalFormatting sqref="B140:B141">
    <cfRule type="cellIs" dxfId="23" priority="20" operator="equal">
      <formula>"S9"</formula>
    </cfRule>
    <cfRule type="cellIs" dxfId="22" priority="21" operator="equal">
      <formula>"S7"</formula>
    </cfRule>
    <cfRule type="cellIs" dxfId="21" priority="22" operator="equal">
      <formula>"S5"</formula>
    </cfRule>
    <cfRule type="cellIs" dxfId="20" priority="23" operator="equal">
      <formula>"S3"</formula>
    </cfRule>
    <cfRule type="cellIs" dxfId="19" priority="24" operator="equal">
      <formula>"S1"</formula>
    </cfRule>
  </conditionalFormatting>
  <conditionalFormatting sqref="A1:A6 A10:A66 A68:A1048576">
    <cfRule type="cellIs" dxfId="18" priority="17" operator="equal">
      <formula>"M2"</formula>
    </cfRule>
    <cfRule type="cellIs" dxfId="17" priority="18" operator="equal">
      <formula>"L3"</formula>
    </cfRule>
    <cfRule type="cellIs" dxfId="16" priority="19" operator="equal">
      <formula>"L1"</formula>
    </cfRule>
  </conditionalFormatting>
  <conditionalFormatting sqref="B7:B9">
    <cfRule type="cellIs" dxfId="15" priority="12" operator="equal">
      <formula>"S9"</formula>
    </cfRule>
    <cfRule type="cellIs" dxfId="14" priority="13" operator="equal">
      <formula>"S7"</formula>
    </cfRule>
    <cfRule type="cellIs" dxfId="13" priority="14" operator="equal">
      <formula>"S5"</formula>
    </cfRule>
    <cfRule type="cellIs" dxfId="12" priority="15" operator="equal">
      <formula>"S3"</formula>
    </cfRule>
    <cfRule type="cellIs" dxfId="11" priority="16" operator="equal">
      <formula>"S1"</formula>
    </cfRule>
  </conditionalFormatting>
  <conditionalFormatting sqref="A7:A9">
    <cfRule type="cellIs" dxfId="10" priority="9" operator="equal">
      <formula>"M2"</formula>
    </cfRule>
    <cfRule type="cellIs" dxfId="9" priority="10" operator="equal">
      <formula>"L3"</formula>
    </cfRule>
    <cfRule type="cellIs" dxfId="8" priority="11" operator="equal">
      <formula>"L1"</formula>
    </cfRule>
  </conditionalFormatting>
  <conditionalFormatting sqref="B67">
    <cfRule type="cellIs" dxfId="7" priority="4" operator="equal">
      <formula>"S9"</formula>
    </cfRule>
    <cfRule type="cellIs" dxfId="6" priority="5" operator="equal">
      <formula>"S7"</formula>
    </cfRule>
    <cfRule type="cellIs" dxfId="5" priority="6" operator="equal">
      <formula>"S5"</formula>
    </cfRule>
    <cfRule type="cellIs" dxfId="4" priority="7" operator="equal">
      <formula>"S3"</formula>
    </cfRule>
    <cfRule type="cellIs" dxfId="3" priority="8" operator="equal">
      <formula>"S1"</formula>
    </cfRule>
  </conditionalFormatting>
  <conditionalFormatting sqref="A67">
    <cfRule type="cellIs" dxfId="2" priority="1" operator="equal">
      <formula>"M2"</formula>
    </cfRule>
    <cfRule type="cellIs" dxfId="1" priority="2" operator="equal">
      <formula>"L3"</formula>
    </cfRule>
    <cfRule type="cellIs" dxfId="0" priority="3" operator="equal">
      <formula>"L1"</formula>
    </cfRule>
  </conditionalFormatting>
  <printOptions gridLines="1"/>
  <pageMargins left="0.19685039370078741" right="0.11811023622047245" top="0.19685039370078741" bottom="0.15748031496062992" header="0.31496062992125984" footer="0.31496062992125984"/>
  <pageSetup paperSize="9" orientation="portrait" verticalDpi="597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0"/>
  <sheetViews>
    <sheetView workbookViewId="0">
      <selection activeCell="G18" sqref="G18"/>
    </sheetView>
  </sheetViews>
  <sheetFormatPr baseColWidth="10" defaultRowHeight="15"/>
  <cols>
    <col min="1" max="1" width="5.5" customWidth="1"/>
  </cols>
  <sheetData>
    <row r="1" spans="1:2">
      <c r="A1" t="s">
        <v>1</v>
      </c>
      <c r="B1" t="s">
        <v>18</v>
      </c>
    </row>
    <row r="2" spans="1:2">
      <c r="A2" t="s">
        <v>10</v>
      </c>
      <c r="B2" t="s">
        <v>22</v>
      </c>
    </row>
    <row r="3" spans="1:2">
      <c r="A3" t="s">
        <v>2</v>
      </c>
      <c r="B3" t="s">
        <v>18</v>
      </c>
    </row>
    <row r="4" spans="1:2">
      <c r="A4" t="s">
        <v>3</v>
      </c>
      <c r="B4" t="s">
        <v>19</v>
      </c>
    </row>
    <row r="5" spans="1:2">
      <c r="A5" t="s">
        <v>4</v>
      </c>
      <c r="B5" t="s">
        <v>19</v>
      </c>
    </row>
    <row r="6" spans="1:2">
      <c r="A6" t="s">
        <v>5</v>
      </c>
      <c r="B6" t="s">
        <v>20</v>
      </c>
    </row>
    <row r="7" spans="1:2">
      <c r="A7" t="s">
        <v>6</v>
      </c>
      <c r="B7" t="s">
        <v>20</v>
      </c>
    </row>
    <row r="8" spans="1:2">
      <c r="A8" t="s">
        <v>7</v>
      </c>
      <c r="B8" t="s">
        <v>21</v>
      </c>
    </row>
    <row r="9" spans="1:2">
      <c r="A9" t="s">
        <v>8</v>
      </c>
      <c r="B9" t="s">
        <v>21</v>
      </c>
    </row>
    <row r="10" spans="1:2">
      <c r="A10" t="s">
        <v>9</v>
      </c>
      <c r="B10" t="s">
        <v>22</v>
      </c>
    </row>
  </sheetData>
  <sortState xmlns:xlrd2="http://schemas.microsoft.com/office/spreadsheetml/2017/richdata2" ref="A1:B10">
    <sortCondition ref="A1:A10"/>
  </sortState>
  <phoneticPr fontId="3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5"/>
  <sheetData/>
  <phoneticPr fontId="3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BCVB</vt:lpstr>
      <vt:lpstr>PBVB</vt:lpstr>
      <vt:lpstr>Ztech</vt:lpstr>
      <vt:lpstr>Feuil3</vt:lpstr>
    </vt:vector>
  </TitlesOfParts>
  <Company>Université P &amp; M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HALLIER Marlene</dc:creator>
  <cp:lastModifiedBy>Microsoft Office User</cp:lastModifiedBy>
  <cp:lastPrinted>2014-07-04T08:15:46Z</cp:lastPrinted>
  <dcterms:created xsi:type="dcterms:W3CDTF">2014-04-28T15:14:26Z</dcterms:created>
  <dcterms:modified xsi:type="dcterms:W3CDTF">2021-10-12T10:24:20Z</dcterms:modified>
</cp:coreProperties>
</file>